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serge\Downloads\"/>
    </mc:Choice>
  </mc:AlternateContent>
  <xr:revisionPtr revIDLastSave="0" documentId="13_ncr:1_{DC7A6F30-229D-41BF-BC30-B2F8AC4E9003}" xr6:coauthVersionLast="47" xr6:coauthVersionMax="47" xr10:uidLastSave="{00000000-0000-0000-0000-000000000000}"/>
  <bookViews>
    <workbookView xWindow="-120" yWindow="-120" windowWidth="29040" windowHeight="15840" tabRatio="573" xr2:uid="{00000000-000D-0000-FFFF-FFFF00000000}"/>
  </bookViews>
  <sheets>
    <sheet name="Отчет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46" i="2" l="1"/>
  <c r="K17" i="2"/>
  <c r="K18" i="2"/>
  <c r="K85" i="2"/>
  <c r="K86" i="2"/>
  <c r="K84" i="2"/>
  <c r="K88" i="2"/>
  <c r="T4" i="2" l="1"/>
  <c r="P86" i="2"/>
  <c r="P92" i="2"/>
  <c r="P34" i="2"/>
  <c r="P4" i="2"/>
  <c r="E34" i="2"/>
  <c r="E86" i="2"/>
  <c r="G86" i="2" s="1"/>
  <c r="E92" i="2"/>
  <c r="K25" i="2" l="1"/>
  <c r="K26" i="2"/>
  <c r="K27" i="2"/>
  <c r="K28" i="2"/>
  <c r="K29" i="2"/>
  <c r="K30" i="2"/>
  <c r="P30" i="2" s="1"/>
  <c r="K31" i="2"/>
  <c r="K32" i="2"/>
  <c r="K33" i="2"/>
  <c r="K35" i="2"/>
  <c r="K36" i="2"/>
  <c r="K37" i="2"/>
  <c r="K38" i="2"/>
  <c r="K39" i="2"/>
  <c r="K40" i="2"/>
  <c r="K41" i="2"/>
  <c r="K42" i="2"/>
  <c r="K43" i="2"/>
  <c r="K44" i="2"/>
  <c r="K45" i="2"/>
  <c r="K24" i="2"/>
  <c r="E28" i="2"/>
  <c r="K87" i="2"/>
  <c r="K80" i="2"/>
  <c r="K61" i="2"/>
  <c r="K60" i="2"/>
  <c r="K62" i="2"/>
  <c r="W4" i="2"/>
  <c r="V4" i="2"/>
  <c r="M4" i="2"/>
  <c r="E4" i="2"/>
  <c r="N75" i="2" l="1"/>
  <c r="Q11" i="2"/>
  <c r="D4" i="2"/>
  <c r="C11" i="2"/>
  <c r="E3" i="2"/>
  <c r="E19" i="2"/>
  <c r="O4" i="2" l="1"/>
  <c r="I4" i="2"/>
  <c r="G4" i="2"/>
  <c r="C94" i="2"/>
  <c r="K8" i="2" l="1"/>
  <c r="K81" i="2"/>
  <c r="P81" i="2" s="1"/>
  <c r="U94" i="2" l="1"/>
  <c r="N94" i="2"/>
  <c r="H94" i="2"/>
  <c r="U75" i="2"/>
  <c r="H75" i="2"/>
  <c r="U54" i="2"/>
  <c r="N54" i="2"/>
  <c r="H54" i="2"/>
  <c r="N46" i="2"/>
  <c r="H46" i="2"/>
  <c r="U20" i="2"/>
  <c r="N20" i="2"/>
  <c r="H20" i="2"/>
  <c r="U11" i="2"/>
  <c r="V11" i="2" s="1"/>
  <c r="N11" i="2"/>
  <c r="H11" i="2"/>
  <c r="U67" i="2"/>
  <c r="N67" i="2"/>
  <c r="H67" i="2"/>
  <c r="C75" i="2"/>
  <c r="E80" i="2"/>
  <c r="E81" i="2"/>
  <c r="E82" i="2"/>
  <c r="E83" i="2"/>
  <c r="E84" i="2"/>
  <c r="E85" i="2"/>
  <c r="E87" i="2"/>
  <c r="E88" i="2"/>
  <c r="E89" i="2"/>
  <c r="E90" i="2"/>
  <c r="E91" i="2"/>
  <c r="E93" i="2"/>
  <c r="E79" i="2"/>
  <c r="E73" i="2"/>
  <c r="E74" i="2"/>
  <c r="E72" i="2"/>
  <c r="E59" i="2"/>
  <c r="E60" i="2"/>
  <c r="E61" i="2"/>
  <c r="E62" i="2"/>
  <c r="E63" i="2"/>
  <c r="E64" i="2"/>
  <c r="E65" i="2"/>
  <c r="E66" i="2"/>
  <c r="E58" i="2"/>
  <c r="E51" i="2"/>
  <c r="E52" i="2"/>
  <c r="E53" i="2"/>
  <c r="E54" i="2"/>
  <c r="E50" i="2"/>
  <c r="E25" i="2"/>
  <c r="E26" i="2"/>
  <c r="E27" i="2"/>
  <c r="E29" i="2"/>
  <c r="E30" i="2"/>
  <c r="E31" i="2"/>
  <c r="E32" i="2"/>
  <c r="E33" i="2"/>
  <c r="E35" i="2"/>
  <c r="E36" i="2"/>
  <c r="E37" i="2"/>
  <c r="E38" i="2"/>
  <c r="E39" i="2"/>
  <c r="E40" i="2"/>
  <c r="E41" i="2"/>
  <c r="E42" i="2"/>
  <c r="E43" i="2"/>
  <c r="E44" i="2"/>
  <c r="E45" i="2"/>
  <c r="E24" i="2"/>
  <c r="E18" i="2"/>
  <c r="E16" i="2"/>
  <c r="F94" i="2"/>
  <c r="F75" i="2"/>
  <c r="F67" i="2"/>
  <c r="F54" i="2"/>
  <c r="F46" i="2"/>
  <c r="F20" i="2"/>
  <c r="R80" i="2"/>
  <c r="R81" i="2"/>
  <c r="R82" i="2"/>
  <c r="R83" i="2"/>
  <c r="R84" i="2"/>
  <c r="R85" i="2"/>
  <c r="R87" i="2"/>
  <c r="R88" i="2"/>
  <c r="R89" i="2"/>
  <c r="R90" i="2"/>
  <c r="R91" i="2"/>
  <c r="R93" i="2"/>
  <c r="R79" i="2"/>
  <c r="R73" i="2"/>
  <c r="R74" i="2"/>
  <c r="R72" i="2"/>
  <c r="R59" i="2"/>
  <c r="R60" i="2"/>
  <c r="R61" i="2"/>
  <c r="R62" i="2"/>
  <c r="R63" i="2"/>
  <c r="R64" i="2"/>
  <c r="R65" i="2"/>
  <c r="R66" i="2"/>
  <c r="R58" i="2"/>
  <c r="R51" i="2"/>
  <c r="R52" i="2"/>
  <c r="R53" i="2"/>
  <c r="R50" i="2"/>
  <c r="R25" i="2"/>
  <c r="R26" i="2"/>
  <c r="R27" i="2"/>
  <c r="R28" i="2"/>
  <c r="R29" i="2"/>
  <c r="R30" i="2"/>
  <c r="R31" i="2"/>
  <c r="R32" i="2"/>
  <c r="R33" i="2"/>
  <c r="R35" i="2"/>
  <c r="R36" i="2"/>
  <c r="R37" i="2"/>
  <c r="R38" i="2"/>
  <c r="R39" i="2"/>
  <c r="R40" i="2"/>
  <c r="R41" i="2"/>
  <c r="R42" i="2"/>
  <c r="R43" i="2"/>
  <c r="R44" i="2"/>
  <c r="R45" i="2"/>
  <c r="R24" i="2"/>
  <c r="R18" i="2"/>
  <c r="R19" i="2"/>
  <c r="R16" i="2"/>
  <c r="R5" i="2"/>
  <c r="R6" i="2"/>
  <c r="T6" i="2" s="1"/>
  <c r="R7" i="2"/>
  <c r="R8" i="2"/>
  <c r="R9" i="2"/>
  <c r="R10" i="2"/>
  <c r="R3" i="2"/>
  <c r="S94" i="2"/>
  <c r="S75" i="2"/>
  <c r="S67" i="2"/>
  <c r="R67" i="2" s="1"/>
  <c r="S54" i="2"/>
  <c r="S46" i="2"/>
  <c r="S20" i="2"/>
  <c r="S11" i="2"/>
  <c r="R11" i="2" s="1"/>
  <c r="K82" i="2"/>
  <c r="K83" i="2"/>
  <c r="K89" i="2"/>
  <c r="K90" i="2"/>
  <c r="K91" i="2"/>
  <c r="K93" i="2"/>
  <c r="K79" i="2"/>
  <c r="K73" i="2"/>
  <c r="P73" i="2" s="1"/>
  <c r="K74" i="2"/>
  <c r="K72" i="2"/>
  <c r="K59" i="2"/>
  <c r="K63" i="2"/>
  <c r="K64" i="2"/>
  <c r="K65" i="2"/>
  <c r="K66" i="2"/>
  <c r="K58" i="2"/>
  <c r="K51" i="2"/>
  <c r="K52" i="2"/>
  <c r="K53" i="2"/>
  <c r="K50" i="2"/>
  <c r="K19" i="2"/>
  <c r="K5" i="2"/>
  <c r="K6" i="2"/>
  <c r="K7" i="2"/>
  <c r="K9" i="2"/>
  <c r="K10" i="2"/>
  <c r="K3" i="2"/>
  <c r="L94" i="2"/>
  <c r="L75" i="2"/>
  <c r="K75" i="2" s="1"/>
  <c r="L67" i="2"/>
  <c r="L54" i="2"/>
  <c r="L46" i="2"/>
  <c r="L20" i="2"/>
  <c r="L11" i="2"/>
  <c r="V80" i="2"/>
  <c r="V81" i="2"/>
  <c r="V82" i="2"/>
  <c r="V83" i="2"/>
  <c r="V84" i="2"/>
  <c r="V85" i="2"/>
  <c r="V87" i="2"/>
  <c r="V88" i="2"/>
  <c r="V89" i="2"/>
  <c r="V90" i="2"/>
  <c r="V91" i="2"/>
  <c r="V93" i="2"/>
  <c r="V79" i="2"/>
  <c r="V73" i="2"/>
  <c r="V74" i="2"/>
  <c r="V72" i="2"/>
  <c r="V59" i="2"/>
  <c r="V60" i="2"/>
  <c r="V61" i="2"/>
  <c r="V62" i="2"/>
  <c r="V63" i="2"/>
  <c r="V64" i="2"/>
  <c r="V65" i="2"/>
  <c r="V66" i="2"/>
  <c r="V58" i="2"/>
  <c r="V51" i="2"/>
  <c r="V52" i="2"/>
  <c r="V53" i="2"/>
  <c r="V50" i="2"/>
  <c r="V25" i="2"/>
  <c r="V26" i="2"/>
  <c r="V27" i="2"/>
  <c r="V28" i="2"/>
  <c r="V29" i="2"/>
  <c r="V30" i="2"/>
  <c r="V31" i="2"/>
  <c r="V32" i="2"/>
  <c r="V33" i="2"/>
  <c r="V35" i="2"/>
  <c r="V36" i="2"/>
  <c r="V37" i="2"/>
  <c r="V38" i="2"/>
  <c r="V39" i="2"/>
  <c r="V40" i="2"/>
  <c r="V41" i="2"/>
  <c r="V42" i="2"/>
  <c r="V43" i="2"/>
  <c r="V44" i="2"/>
  <c r="V45" i="2"/>
  <c r="V24" i="2"/>
  <c r="V18" i="2"/>
  <c r="V19" i="2"/>
  <c r="V16" i="2"/>
  <c r="V5" i="2"/>
  <c r="V6" i="2"/>
  <c r="V7" i="2"/>
  <c r="V8" i="2"/>
  <c r="V9" i="2"/>
  <c r="V10" i="2"/>
  <c r="V3" i="2"/>
  <c r="O81" i="2"/>
  <c r="O84" i="2"/>
  <c r="O85" i="2"/>
  <c r="O87" i="2"/>
  <c r="O43" i="2"/>
  <c r="I81" i="2"/>
  <c r="I84" i="2"/>
  <c r="I85" i="2"/>
  <c r="I87" i="2"/>
  <c r="I43" i="2"/>
  <c r="K54" i="2" l="1"/>
  <c r="T3" i="2"/>
  <c r="W3" i="2"/>
  <c r="K46" i="2"/>
  <c r="R75" i="2"/>
  <c r="K20" i="2"/>
  <c r="R94" i="2"/>
  <c r="E20" i="2"/>
  <c r="R54" i="2"/>
  <c r="K67" i="2"/>
  <c r="E75" i="2"/>
  <c r="R46" i="2"/>
  <c r="U99" i="2"/>
  <c r="R20" i="2"/>
  <c r="K94" i="2"/>
  <c r="K11" i="2"/>
  <c r="H99" i="2"/>
  <c r="E46" i="2"/>
  <c r="S99" i="2"/>
  <c r="E94" i="2"/>
  <c r="L99" i="2"/>
  <c r="E67" i="2"/>
  <c r="Q46" i="2"/>
  <c r="V46" i="2" s="1"/>
  <c r="W93" i="2"/>
  <c r="W91" i="2"/>
  <c r="T91" i="2"/>
  <c r="W90" i="2"/>
  <c r="T90" i="2"/>
  <c r="T89" i="2"/>
  <c r="W88" i="2"/>
  <c r="W87" i="2"/>
  <c r="T87" i="2"/>
  <c r="W85" i="2"/>
  <c r="T85" i="2"/>
  <c r="W84" i="2"/>
  <c r="W83" i="2"/>
  <c r="W82" i="2"/>
  <c r="T82" i="2"/>
  <c r="W81" i="2"/>
  <c r="T81" i="2"/>
  <c r="W80" i="2"/>
  <c r="W79" i="2"/>
  <c r="T79" i="2"/>
  <c r="W74" i="2"/>
  <c r="T74" i="2"/>
  <c r="W73" i="2"/>
  <c r="T73" i="2"/>
  <c r="W72" i="2"/>
  <c r="T72" i="2"/>
  <c r="W66" i="2"/>
  <c r="T66" i="2"/>
  <c r="T65" i="2"/>
  <c r="W64" i="2"/>
  <c r="W63" i="2"/>
  <c r="T63" i="2"/>
  <c r="W62" i="2"/>
  <c r="T62" i="2"/>
  <c r="W61" i="2"/>
  <c r="W60" i="2"/>
  <c r="W59" i="2"/>
  <c r="T59" i="2"/>
  <c r="W58" i="2"/>
  <c r="T58" i="2"/>
  <c r="Q67" i="2"/>
  <c r="V67" i="2" s="1"/>
  <c r="W53" i="2"/>
  <c r="W52" i="2"/>
  <c r="W51" i="2"/>
  <c r="T51" i="2"/>
  <c r="W50" i="2"/>
  <c r="T50" i="2"/>
  <c r="Q54" i="2"/>
  <c r="V54" i="2" s="1"/>
  <c r="W45" i="2"/>
  <c r="W44" i="2"/>
  <c r="W43" i="2"/>
  <c r="T43" i="2"/>
  <c r="W42" i="2"/>
  <c r="T42" i="2"/>
  <c r="W41" i="2"/>
  <c r="W40" i="2"/>
  <c r="W39" i="2"/>
  <c r="T39" i="2"/>
  <c r="W38" i="2"/>
  <c r="T38" i="2"/>
  <c r="W37" i="2"/>
  <c r="W36" i="2"/>
  <c r="W35" i="2"/>
  <c r="T35" i="2"/>
  <c r="W33" i="2"/>
  <c r="T33" i="2"/>
  <c r="W32" i="2"/>
  <c r="W31" i="2"/>
  <c r="W30" i="2"/>
  <c r="T30" i="2"/>
  <c r="W29" i="2"/>
  <c r="W28" i="2"/>
  <c r="W27" i="2"/>
  <c r="T27" i="2"/>
  <c r="W26" i="2"/>
  <c r="T26" i="2"/>
  <c r="W25" i="2"/>
  <c r="W19" i="2"/>
  <c r="T19" i="2"/>
  <c r="W18" i="2"/>
  <c r="T18" i="2"/>
  <c r="W16" i="2"/>
  <c r="W10" i="2"/>
  <c r="W9" i="2"/>
  <c r="T9" i="2"/>
  <c r="W8" i="2"/>
  <c r="T8" i="2"/>
  <c r="W7" i="2"/>
  <c r="W6" i="2"/>
  <c r="W5" i="2"/>
  <c r="T5" i="2"/>
  <c r="R99" i="2" l="1"/>
  <c r="W46" i="2"/>
  <c r="W54" i="2"/>
  <c r="W67" i="2"/>
  <c r="T67" i="2"/>
  <c r="Q94" i="2"/>
  <c r="V94" i="2" s="1"/>
  <c r="T16" i="2"/>
  <c r="T7" i="2"/>
  <c r="Q20" i="2"/>
  <c r="T25" i="2"/>
  <c r="T29" i="2"/>
  <c r="T32" i="2"/>
  <c r="T37" i="2"/>
  <c r="T41" i="2"/>
  <c r="T45" i="2"/>
  <c r="T46" i="2"/>
  <c r="T53" i="2"/>
  <c r="T54" i="2"/>
  <c r="T61" i="2"/>
  <c r="T84" i="2"/>
  <c r="T10" i="2"/>
  <c r="T24" i="2"/>
  <c r="T28" i="2"/>
  <c r="T31" i="2"/>
  <c r="T36" i="2"/>
  <c r="T40" i="2"/>
  <c r="T44" i="2"/>
  <c r="T52" i="2"/>
  <c r="T60" i="2"/>
  <c r="T64" i="2"/>
  <c r="W65" i="2"/>
  <c r="Q75" i="2"/>
  <c r="V75" i="2" s="1"/>
  <c r="T80" i="2"/>
  <c r="T83" i="2"/>
  <c r="T88" i="2"/>
  <c r="W89" i="2"/>
  <c r="T93" i="2"/>
  <c r="W24" i="2"/>
  <c r="G81" i="2"/>
  <c r="G84" i="2"/>
  <c r="G85" i="2"/>
  <c r="G87" i="2"/>
  <c r="M81" i="2"/>
  <c r="M73" i="2"/>
  <c r="G43" i="2"/>
  <c r="M30" i="2"/>
  <c r="T94" i="2" l="1"/>
  <c r="W20" i="2"/>
  <c r="V20" i="2"/>
  <c r="W11" i="2"/>
  <c r="W94" i="2"/>
  <c r="T20" i="2"/>
  <c r="T11" i="2"/>
  <c r="W75" i="2"/>
  <c r="T75" i="2"/>
  <c r="Q99" i="2"/>
  <c r="J93" i="2"/>
  <c r="P93" i="2" s="1"/>
  <c r="D93" i="2"/>
  <c r="J91" i="2"/>
  <c r="P91" i="2" s="1"/>
  <c r="D91" i="2"/>
  <c r="J90" i="2"/>
  <c r="P90" i="2" s="1"/>
  <c r="D90" i="2"/>
  <c r="J89" i="2"/>
  <c r="P89" i="2" s="1"/>
  <c r="D89" i="2"/>
  <c r="J88" i="2"/>
  <c r="P88" i="2" s="1"/>
  <c r="D88" i="2"/>
  <c r="J87" i="2"/>
  <c r="P87" i="2" s="1"/>
  <c r="J85" i="2"/>
  <c r="P85" i="2" s="1"/>
  <c r="J84" i="2"/>
  <c r="P84" i="2" s="1"/>
  <c r="J83" i="2"/>
  <c r="P83" i="2" s="1"/>
  <c r="D83" i="2"/>
  <c r="J82" i="2"/>
  <c r="P82" i="2" s="1"/>
  <c r="D82" i="2"/>
  <c r="J80" i="2"/>
  <c r="P80" i="2" s="1"/>
  <c r="D80" i="2"/>
  <c r="J79" i="2"/>
  <c r="P79" i="2" s="1"/>
  <c r="D79" i="2"/>
  <c r="J74" i="2"/>
  <c r="P74" i="2" s="1"/>
  <c r="D74" i="2"/>
  <c r="D73" i="2"/>
  <c r="J72" i="2"/>
  <c r="D72" i="2"/>
  <c r="C67" i="2"/>
  <c r="J66" i="2"/>
  <c r="P66" i="2" s="1"/>
  <c r="D66" i="2"/>
  <c r="J65" i="2"/>
  <c r="P65" i="2" s="1"/>
  <c r="D65" i="2"/>
  <c r="J64" i="2"/>
  <c r="P64" i="2" s="1"/>
  <c r="D64" i="2"/>
  <c r="J63" i="2"/>
  <c r="P63" i="2" s="1"/>
  <c r="D63" i="2"/>
  <c r="J62" i="2"/>
  <c r="P62" i="2" s="1"/>
  <c r="D62" i="2"/>
  <c r="J61" i="2"/>
  <c r="P61" i="2" s="1"/>
  <c r="D61" i="2"/>
  <c r="J60" i="2"/>
  <c r="P60" i="2" s="1"/>
  <c r="D60" i="2"/>
  <c r="J59" i="2"/>
  <c r="P59" i="2" s="1"/>
  <c r="D59" i="2"/>
  <c r="J58" i="2"/>
  <c r="P58" i="2" s="1"/>
  <c r="D58" i="2"/>
  <c r="C54" i="2"/>
  <c r="J53" i="2"/>
  <c r="P53" i="2" s="1"/>
  <c r="D53" i="2"/>
  <c r="J52" i="2"/>
  <c r="P52" i="2" s="1"/>
  <c r="D52" i="2"/>
  <c r="J51" i="2"/>
  <c r="P51" i="2" s="1"/>
  <c r="D51" i="2"/>
  <c r="J50" i="2"/>
  <c r="P50" i="2" s="1"/>
  <c r="D50" i="2"/>
  <c r="C46" i="2"/>
  <c r="J45" i="2"/>
  <c r="P45" i="2" s="1"/>
  <c r="D45" i="2"/>
  <c r="J44" i="2"/>
  <c r="P44" i="2" s="1"/>
  <c r="D44" i="2"/>
  <c r="J43" i="2"/>
  <c r="P43" i="2" s="1"/>
  <c r="J42" i="2"/>
  <c r="P42" i="2" s="1"/>
  <c r="D42" i="2"/>
  <c r="J41" i="2"/>
  <c r="P41" i="2" s="1"/>
  <c r="D41" i="2"/>
  <c r="J40" i="2"/>
  <c r="P40" i="2" s="1"/>
  <c r="D40" i="2"/>
  <c r="J39" i="2"/>
  <c r="P39" i="2" s="1"/>
  <c r="D39" i="2"/>
  <c r="J38" i="2"/>
  <c r="P38" i="2" s="1"/>
  <c r="D38" i="2"/>
  <c r="J37" i="2"/>
  <c r="P37" i="2" s="1"/>
  <c r="D37" i="2"/>
  <c r="J36" i="2"/>
  <c r="P36" i="2" s="1"/>
  <c r="D36" i="2"/>
  <c r="J35" i="2"/>
  <c r="P35" i="2" s="1"/>
  <c r="D35" i="2"/>
  <c r="J33" i="2"/>
  <c r="P33" i="2" s="1"/>
  <c r="D33" i="2"/>
  <c r="J32" i="2"/>
  <c r="P32" i="2" s="1"/>
  <c r="D32" i="2"/>
  <c r="J31" i="2"/>
  <c r="P31" i="2" s="1"/>
  <c r="D31" i="2"/>
  <c r="D30" i="2"/>
  <c r="J29" i="2"/>
  <c r="P29" i="2" s="1"/>
  <c r="D29" i="2"/>
  <c r="J28" i="2"/>
  <c r="P28" i="2" s="1"/>
  <c r="D28" i="2"/>
  <c r="J27" i="2"/>
  <c r="P27" i="2" s="1"/>
  <c r="D27" i="2"/>
  <c r="J26" i="2"/>
  <c r="P26" i="2" s="1"/>
  <c r="D26" i="2"/>
  <c r="J25" i="2"/>
  <c r="P25" i="2" s="1"/>
  <c r="D25" i="2"/>
  <c r="J24" i="2"/>
  <c r="P24" i="2" s="1"/>
  <c r="D24" i="2"/>
  <c r="C20" i="2"/>
  <c r="J19" i="2"/>
  <c r="P19" i="2" s="1"/>
  <c r="D19" i="2"/>
  <c r="J18" i="2"/>
  <c r="P18" i="2" s="1"/>
  <c r="D18" i="2"/>
  <c r="J16" i="2"/>
  <c r="P16" i="2" s="1"/>
  <c r="D16" i="2"/>
  <c r="J10" i="2"/>
  <c r="P10" i="2" s="1"/>
  <c r="D10" i="2"/>
  <c r="J9" i="2"/>
  <c r="P9" i="2" s="1"/>
  <c r="D9" i="2"/>
  <c r="J8" i="2"/>
  <c r="P8" i="2" s="1"/>
  <c r="D8" i="2"/>
  <c r="J7" i="2"/>
  <c r="P7" i="2" s="1"/>
  <c r="D7" i="2"/>
  <c r="J6" i="2"/>
  <c r="P6" i="2" s="1"/>
  <c r="D6" i="2"/>
  <c r="J5" i="2"/>
  <c r="D5" i="2"/>
  <c r="J3" i="2"/>
  <c r="D3" i="2"/>
  <c r="I3" i="2" s="1"/>
  <c r="J75" i="2" l="1"/>
  <c r="P75" i="2" s="1"/>
  <c r="P72" i="2"/>
  <c r="C99" i="2"/>
  <c r="J11" i="2"/>
  <c r="P11" i="2" s="1"/>
  <c r="P5" i="2"/>
  <c r="M3" i="2"/>
  <c r="P3" i="2"/>
  <c r="D11" i="2"/>
  <c r="J20" i="2"/>
  <c r="P20" i="2" s="1"/>
  <c r="M16" i="2"/>
  <c r="M18" i="2"/>
  <c r="M51" i="2"/>
  <c r="M53" i="2"/>
  <c r="O3" i="2"/>
  <c r="M19" i="2"/>
  <c r="M74" i="2"/>
  <c r="M80" i="2"/>
  <c r="J54" i="2"/>
  <c r="P54" i="2" s="1"/>
  <c r="M50" i="2"/>
  <c r="M52" i="2"/>
  <c r="M72" i="2"/>
  <c r="I79" i="2"/>
  <c r="O79" i="2"/>
  <c r="G79" i="2"/>
  <c r="M79" i="2"/>
  <c r="I6" i="2"/>
  <c r="O6" i="2"/>
  <c r="I29" i="2"/>
  <c r="O29" i="2"/>
  <c r="G29" i="2"/>
  <c r="M42" i="2"/>
  <c r="D67" i="2"/>
  <c r="G67" i="2" s="1"/>
  <c r="O58" i="2"/>
  <c r="I58" i="2"/>
  <c r="G58" i="2"/>
  <c r="I66" i="2"/>
  <c r="O66" i="2"/>
  <c r="G66" i="2"/>
  <c r="O90" i="2"/>
  <c r="I90" i="2"/>
  <c r="G90" i="2"/>
  <c r="M10" i="2"/>
  <c r="I37" i="2"/>
  <c r="O37" i="2"/>
  <c r="G37" i="2"/>
  <c r="I51" i="2"/>
  <c r="O51" i="2"/>
  <c r="G51" i="2"/>
  <c r="M60" i="2"/>
  <c r="M66" i="2"/>
  <c r="M93" i="2"/>
  <c r="I10" i="2"/>
  <c r="O10" i="2"/>
  <c r="M31" i="2"/>
  <c r="M40" i="2"/>
  <c r="I62" i="2"/>
  <c r="O62" i="2"/>
  <c r="G62" i="2"/>
  <c r="M83" i="2"/>
  <c r="I93" i="2"/>
  <c r="O93" i="2"/>
  <c r="G93" i="2"/>
  <c r="M25" i="2"/>
  <c r="O74" i="2"/>
  <c r="I74" i="2"/>
  <c r="G74" i="2"/>
  <c r="O8" i="2"/>
  <c r="I8" i="2"/>
  <c r="I25" i="2"/>
  <c r="O25" i="2"/>
  <c r="G25" i="2"/>
  <c r="O27" i="2"/>
  <c r="I27" i="2"/>
  <c r="G27" i="2"/>
  <c r="M33" i="2"/>
  <c r="M36" i="2"/>
  <c r="M38" i="2"/>
  <c r="I45" i="2"/>
  <c r="O45" i="2"/>
  <c r="G45" i="2"/>
  <c r="O60" i="2"/>
  <c r="I60" i="2"/>
  <c r="G60" i="2"/>
  <c r="O64" i="2"/>
  <c r="I64" i="2"/>
  <c r="G64" i="2"/>
  <c r="I88" i="2"/>
  <c r="O88" i="2"/>
  <c r="G88" i="2"/>
  <c r="M6" i="2"/>
  <c r="M8" i="2"/>
  <c r="O18" i="2"/>
  <c r="I18" i="2"/>
  <c r="G18" i="2"/>
  <c r="M27" i="2"/>
  <c r="M29" i="2"/>
  <c r="I32" i="2"/>
  <c r="O32" i="2"/>
  <c r="G32" i="2"/>
  <c r="O35" i="2"/>
  <c r="I35" i="2"/>
  <c r="G35" i="2"/>
  <c r="O39" i="2"/>
  <c r="I39" i="2"/>
  <c r="G39" i="2"/>
  <c r="I41" i="2"/>
  <c r="O41" i="2"/>
  <c r="G41" i="2"/>
  <c r="M43" i="2"/>
  <c r="M45" i="2"/>
  <c r="O53" i="2"/>
  <c r="I53" i="2"/>
  <c r="G53" i="2"/>
  <c r="M58" i="2"/>
  <c r="M62" i="2"/>
  <c r="M64" i="2"/>
  <c r="O73" i="2"/>
  <c r="I73" i="2"/>
  <c r="G73" i="2"/>
  <c r="O82" i="2"/>
  <c r="I82" i="2"/>
  <c r="G82" i="2"/>
  <c r="M84" i="2"/>
  <c r="M88" i="2"/>
  <c r="M90" i="2"/>
  <c r="O5" i="2"/>
  <c r="I5" i="2"/>
  <c r="I7" i="2"/>
  <c r="O7" i="2"/>
  <c r="I9" i="2"/>
  <c r="O9" i="2"/>
  <c r="O24" i="2"/>
  <c r="I24" i="2"/>
  <c r="G24" i="2"/>
  <c r="O26" i="2"/>
  <c r="I26" i="2"/>
  <c r="G26" i="2"/>
  <c r="I28" i="2"/>
  <c r="O28" i="2"/>
  <c r="G28" i="2"/>
  <c r="O30" i="2"/>
  <c r="I30" i="2"/>
  <c r="G30" i="2"/>
  <c r="M32" i="2"/>
  <c r="M35" i="2"/>
  <c r="M37" i="2"/>
  <c r="M39" i="2"/>
  <c r="M41" i="2"/>
  <c r="O44" i="2"/>
  <c r="I44" i="2"/>
  <c r="G44" i="2"/>
  <c r="O59" i="2"/>
  <c r="I59" i="2"/>
  <c r="G59" i="2"/>
  <c r="I61" i="2"/>
  <c r="O61" i="2"/>
  <c r="G61" i="2"/>
  <c r="O63" i="2"/>
  <c r="I63" i="2"/>
  <c r="G63" i="2"/>
  <c r="I65" i="2"/>
  <c r="O65" i="2"/>
  <c r="G65" i="2"/>
  <c r="M82" i="2"/>
  <c r="M85" i="2"/>
  <c r="I89" i="2"/>
  <c r="O89" i="2"/>
  <c r="G89" i="2"/>
  <c r="O91" i="2"/>
  <c r="I91" i="2"/>
  <c r="G91" i="2"/>
  <c r="M5" i="2"/>
  <c r="M7" i="2"/>
  <c r="M9" i="2"/>
  <c r="O16" i="2"/>
  <c r="I16" i="2"/>
  <c r="G16" i="2"/>
  <c r="I19" i="2"/>
  <c r="O19" i="2"/>
  <c r="G19" i="2"/>
  <c r="M24" i="2"/>
  <c r="M26" i="2"/>
  <c r="M28" i="2"/>
  <c r="O31" i="2"/>
  <c r="I31" i="2"/>
  <c r="G31" i="2"/>
  <c r="I33" i="2"/>
  <c r="O33" i="2"/>
  <c r="G33" i="2"/>
  <c r="O36" i="2"/>
  <c r="I36" i="2"/>
  <c r="G36" i="2"/>
  <c r="I38" i="2"/>
  <c r="O38" i="2"/>
  <c r="G38" i="2"/>
  <c r="O40" i="2"/>
  <c r="I40" i="2"/>
  <c r="G40" i="2"/>
  <c r="I42" i="2"/>
  <c r="O42" i="2"/>
  <c r="G42" i="2"/>
  <c r="M44" i="2"/>
  <c r="D54" i="2"/>
  <c r="I50" i="2"/>
  <c r="O50" i="2"/>
  <c r="G50" i="2"/>
  <c r="I52" i="2"/>
  <c r="O52" i="2"/>
  <c r="G52" i="2"/>
  <c r="M59" i="2"/>
  <c r="M61" i="2"/>
  <c r="M63" i="2"/>
  <c r="M65" i="2"/>
  <c r="I72" i="2"/>
  <c r="O72" i="2"/>
  <c r="G72" i="2"/>
  <c r="I80" i="2"/>
  <c r="O80" i="2"/>
  <c r="G80" i="2"/>
  <c r="I83" i="2"/>
  <c r="O83" i="2"/>
  <c r="G83" i="2"/>
  <c r="M87" i="2"/>
  <c r="M89" i="2"/>
  <c r="M91" i="2"/>
  <c r="W99" i="2"/>
  <c r="V99" i="2"/>
  <c r="T99" i="2"/>
  <c r="D20" i="2"/>
  <c r="D94" i="2"/>
  <c r="D75" i="2"/>
  <c r="J46" i="2"/>
  <c r="P46" i="2" s="1"/>
  <c r="J67" i="2"/>
  <c r="P67" i="2" s="1"/>
  <c r="D46" i="2"/>
  <c r="J94" i="2"/>
  <c r="P94" i="2" s="1"/>
  <c r="M54" i="2" l="1"/>
  <c r="M20" i="2"/>
  <c r="M67" i="2"/>
  <c r="M46" i="2"/>
  <c r="M11" i="2"/>
  <c r="I20" i="2"/>
  <c r="O20" i="2"/>
  <c r="G20" i="2"/>
  <c r="I46" i="2"/>
  <c r="O46" i="2"/>
  <c r="I75" i="2"/>
  <c r="G75" i="2"/>
  <c r="O54" i="2"/>
  <c r="I54" i="2"/>
  <c r="G54" i="2"/>
  <c r="I11" i="2"/>
  <c r="O11" i="2"/>
  <c r="O67" i="2"/>
  <c r="I67" i="2"/>
  <c r="O94" i="2"/>
  <c r="I94" i="2"/>
  <c r="M94" i="2"/>
  <c r="G94" i="2"/>
  <c r="G46" i="2"/>
  <c r="D99" i="2"/>
  <c r="J99" i="2"/>
  <c r="I99" i="2" l="1"/>
  <c r="E10" i="2" l="1"/>
  <c r="G10" i="2" s="1"/>
  <c r="E9" i="2"/>
  <c r="G9" i="2" s="1"/>
  <c r="F11" i="2"/>
  <c r="E11" i="2" s="1"/>
  <c r="G11" i="2" s="1"/>
  <c r="F99" i="2"/>
  <c r="E99" i="2" s="1"/>
  <c r="G99" i="2" s="1"/>
  <c r="E6" i="2"/>
  <c r="G6" i="2" s="1"/>
  <c r="E5" i="2"/>
  <c r="G5" i="2" s="1"/>
  <c r="E7" i="2"/>
  <c r="G7" i="2" s="1"/>
  <c r="E8" i="2"/>
  <c r="G8" i="2" s="1"/>
  <c r="G3" i="2"/>
  <c r="N99" i="2"/>
  <c r="K99" i="2" s="1"/>
  <c r="P99" i="2" s="1"/>
  <c r="M75" i="2"/>
  <c r="O75" i="2"/>
  <c r="M99" i="2" l="1"/>
  <c r="O99" i="2"/>
</calcChain>
</file>

<file path=xl/sharedStrings.xml><?xml version="1.0" encoding="utf-8"?>
<sst xmlns="http://schemas.openxmlformats.org/spreadsheetml/2006/main" count="309" uniqueCount="92">
  <si>
    <t>Култаево</t>
  </si>
  <si>
    <t>ФИО врача</t>
  </si>
  <si>
    <t>План ДВН</t>
  </si>
  <si>
    <t>Имайкина А.Р.</t>
  </si>
  <si>
    <t xml:space="preserve">Врач-терапевт </t>
  </si>
  <si>
    <t>Каракулова С.В.</t>
  </si>
  <si>
    <t>Ангулова Ж.О.</t>
  </si>
  <si>
    <t>Залазаева Н.Ю.</t>
  </si>
  <si>
    <t>воп</t>
  </si>
  <si>
    <t>Мезенцева С.В.</t>
  </si>
  <si>
    <t>Балчугова В.А.</t>
  </si>
  <si>
    <t>Абляева Ю.Т.</t>
  </si>
  <si>
    <t>Итого подразделение</t>
  </si>
  <si>
    <t>Ю-К</t>
  </si>
  <si>
    <t>Поварницына Т.В.</t>
  </si>
  <si>
    <t>Рогожникова Л.М.</t>
  </si>
  <si>
    <t>Канюкова О.Л.</t>
  </si>
  <si>
    <t>Лобаново</t>
  </si>
  <si>
    <t>БЕРДНИКОВА  Е.В</t>
  </si>
  <si>
    <t>КУЗЕНКИНА  В.И.</t>
  </si>
  <si>
    <t xml:space="preserve"> Гагарина С.А.</t>
  </si>
  <si>
    <t>КЫЛОСОВА  Е.И. Ферма</t>
  </si>
  <si>
    <t>КЫЛОСОВА  Е.В. Фролы</t>
  </si>
  <si>
    <t>ЛЕКОМЦЕВА  Н.В.</t>
  </si>
  <si>
    <t>МАРЧЕНКО  Е.Н.</t>
  </si>
  <si>
    <t>НАБИУЛЛИНА  Л.М.</t>
  </si>
  <si>
    <t>ОГУРЕЦКАЯ  Н.В.</t>
  </si>
  <si>
    <t>РЕБРОВА  Н.Д.</t>
  </si>
  <si>
    <t>Белотелова Ю.А.</t>
  </si>
  <si>
    <t>Носкова Н.П.</t>
  </si>
  <si>
    <t>Семенова Т.В.</t>
  </si>
  <si>
    <t>Малышева А.Н.</t>
  </si>
  <si>
    <t>Майсак  Д.В.</t>
  </si>
  <si>
    <t>фельдшер</t>
  </si>
  <si>
    <t xml:space="preserve"> Пантелеева О.А.</t>
  </si>
  <si>
    <t>Симанова Л.А.</t>
  </si>
  <si>
    <t>Антипина Т.Л.</t>
  </si>
  <si>
    <t>Фролова  Л.С.</t>
  </si>
  <si>
    <t xml:space="preserve">Ловцова Т.А.  </t>
  </si>
  <si>
    <t>Панина Т.В.</t>
  </si>
  <si>
    <t>врач общей практики ( семейный врач)</t>
  </si>
  <si>
    <t>Сылва</t>
  </si>
  <si>
    <t>ЛУЧНИКОВА  Е.В</t>
  </si>
  <si>
    <t>ТАРАСОВА  Н.Х</t>
  </si>
  <si>
    <t>САФРОНОВА С.О.</t>
  </si>
  <si>
    <t>СЕРДЕЧНАЯ Д.Д.</t>
  </si>
  <si>
    <t>Кукуштан</t>
  </si>
  <si>
    <t>АДАМБАЕВ  СЕРГЕЙ ВЛАДИМИРОВИЧ</t>
  </si>
  <si>
    <t>ГОЛОВИЗНИНА  МАРИНА МИХАЙЛОВНА</t>
  </si>
  <si>
    <t>ДЕРЕВЯННЫХ  ЛЮДМИЛА ИВАНОВНА</t>
  </si>
  <si>
    <t>МОРОЗОВ  ЛЕОНИД МИХАЙЛОВИЧ</t>
  </si>
  <si>
    <t>СЫЧЕВА  ЕЛЕНА ВАЛЕНТИНОВНА</t>
  </si>
  <si>
    <t>Лядова Елена Александровна</t>
  </si>
  <si>
    <t>Посохина ИН</t>
  </si>
  <si>
    <t>Туйгильдина Альфира Каримовна</t>
  </si>
  <si>
    <t>ФР</t>
  </si>
  <si>
    <t>Ширяева Любовь Анатольевна</t>
  </si>
  <si>
    <t>Звездный</t>
  </si>
  <si>
    <t>ФИЛИМОНОВА МАРИНА ГЕННАДЬЕВНА</t>
  </si>
  <si>
    <t>ХЛУДНЕВА  НАТАЛИЯ МИХАЙЛОВНА</t>
  </si>
  <si>
    <t>Барабанова Любовь Павловна</t>
  </si>
  <si>
    <t>В-М</t>
  </si>
  <si>
    <t>БАЛАНДИНА  М.Л.</t>
  </si>
  <si>
    <t>ОГЛОБЛИН  Э.Л.</t>
  </si>
  <si>
    <t>Бородина Л.Р.</t>
  </si>
  <si>
    <t>Киров Е.А.</t>
  </si>
  <si>
    <t>Мухамедзянова Г.Ф.</t>
  </si>
  <si>
    <t>АНОХИНА  С.В.</t>
  </si>
  <si>
    <t>врач терапевт</t>
  </si>
  <si>
    <t>ЧУВИКОВ  А.О.</t>
  </si>
  <si>
    <t>ПЬЯНКОВА  С.П.</t>
  </si>
  <si>
    <t>САГИДУЛЛИНА  В.Н.</t>
  </si>
  <si>
    <t>САЗОНОВА  Н.В.</t>
  </si>
  <si>
    <t>КОРТЛЮКОВА  Е.А.</t>
  </si>
  <si>
    <t>ЛАЗУКОВ  А.И.</t>
  </si>
  <si>
    <t>ШАНИНА  Г.А.</t>
  </si>
  <si>
    <t>Итого ЦРБ</t>
  </si>
  <si>
    <t>Факт ДВН</t>
  </si>
  <si>
    <t>Факт УДВН</t>
  </si>
  <si>
    <t xml:space="preserve">% выполнения за год </t>
  </si>
  <si>
    <t>% выполнения за 1 квартал</t>
  </si>
  <si>
    <t>Факт ПО</t>
  </si>
  <si>
    <t>Вшивкова Е.А.</t>
  </si>
  <si>
    <t>Закрыто случаев в мае</t>
  </si>
  <si>
    <t>% выполнения за май</t>
  </si>
  <si>
    <t>Анфалова С.В.</t>
  </si>
  <si>
    <t>Морозова Т.А.</t>
  </si>
  <si>
    <t>Рычкова С.М.</t>
  </si>
  <si>
    <t>% выполнения за год</t>
  </si>
  <si>
    <t>Белова С.С.</t>
  </si>
  <si>
    <t>План УДВН</t>
  </si>
  <si>
    <t>План 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</si>
</sst>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rgb="FF000000"/>
      <name val="Calibri"/>
      <charset val="1"/>
    </font>
    <font>
      <b/>
      <u/>
      <sz val="10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10"/>
      <name val="Times New Roman"/>
      <family val="1"/>
      <charset val="204"/>
    </font>
    <font>
      <sz val="10"/>
      <name val="Verdana"/>
      <family val="2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name val="Verdana"/>
      <family val="2"/>
      <charset val="204"/>
    </font>
    <font>
      <sz val="11"/>
      <color rgb="FFFF0000"/>
      <name val="Calibri"/>
      <family val="2"/>
      <charset val="204"/>
    </font>
    <font>
      <sz val="10"/>
      <name val="Calibri"/>
      <family val="2"/>
      <charset val="204"/>
    </font>
    <font>
      <b/>
      <u/>
      <sz val="10"/>
      <color rgb="FFFF0000"/>
      <name val="Calibri"/>
      <family val="2"/>
      <charset val="204"/>
      <scheme val="minor"/>
    </font>
    <font>
      <b/>
      <sz val="8"/>
      <color rgb="FFFF0000"/>
      <name val="Verdana"/>
      <family val="2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91">
    <xf numFmtId="0" fontId="0" fillId="0" borderId="0" xfId="0">
      <alignment vertical="top"/>
    </xf>
    <xf numFmtId="1" fontId="2" fillId="0" borderId="2" xfId="0" applyNumberFormat="1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/>
    <xf numFmtId="1" fontId="5" fillId="0" borderId="1" xfId="0" applyNumberFormat="1" applyFont="1" applyBorder="1" applyAlignment="1"/>
    <xf numFmtId="0" fontId="5" fillId="0" borderId="1" xfId="0" applyFont="1" applyBorder="1" applyAlignment="1">
      <alignment horizontal="right"/>
    </xf>
    <xf numFmtId="0" fontId="3" fillId="2" borderId="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6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1" fontId="7" fillId="0" borderId="1" xfId="0" applyNumberFormat="1" applyFont="1" applyBorder="1" applyAlignment="1"/>
    <xf numFmtId="0" fontId="6" fillId="3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0" xfId="0" applyFont="1" applyBorder="1" applyAlignment="1"/>
    <xf numFmtId="1" fontId="7" fillId="0" borderId="0" xfId="0" applyNumberFormat="1" applyFont="1" applyBorder="1" applyAlignment="1"/>
    <xf numFmtId="0" fontId="3" fillId="3" borderId="0" xfId="0" applyFont="1" applyFill="1" applyBorder="1" applyAlignment="1"/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/>
    <xf numFmtId="0" fontId="3" fillId="4" borderId="7" xfId="0" applyFont="1" applyFill="1" applyBorder="1" applyAlignment="1">
      <alignment vertical="center"/>
    </xf>
    <xf numFmtId="1" fontId="7" fillId="0" borderId="5" xfId="0" applyNumberFormat="1" applyFont="1" applyBorder="1" applyAlignment="1"/>
    <xf numFmtId="0" fontId="3" fillId="3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1" fontId="5" fillId="0" borderId="0" xfId="0" applyNumberFormat="1" applyFont="1" applyAlignment="1"/>
    <xf numFmtId="0" fontId="3" fillId="5" borderId="9" xfId="0" applyFont="1" applyFill="1" applyBorder="1" applyAlignment="1">
      <alignment vertical="center" wrapText="1"/>
    </xf>
    <xf numFmtId="0" fontId="5" fillId="0" borderId="10" xfId="0" applyFont="1" applyBorder="1" applyAlignment="1"/>
    <xf numFmtId="0" fontId="6" fillId="5" borderId="9" xfId="0" applyFont="1" applyFill="1" applyBorder="1" applyAlignment="1">
      <alignment vertical="center" wrapText="1"/>
    </xf>
    <xf numFmtId="0" fontId="7" fillId="0" borderId="10" xfId="0" applyFont="1" applyBorder="1" applyAlignment="1"/>
    <xf numFmtId="0" fontId="4" fillId="0" borderId="10" xfId="0" applyFont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6" fillId="4" borderId="7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6" fillId="3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5" fillId="0" borderId="6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center"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right" wrapText="1"/>
    </xf>
    <xf numFmtId="0" fontId="6" fillId="2" borderId="7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/>
    </xf>
    <xf numFmtId="0" fontId="3" fillId="6" borderId="7" xfId="0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/>
    <xf numFmtId="1" fontId="7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 vertical="top"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6" fillId="3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1" xfId="0" applyNumberFormat="1" applyFont="1" applyBorder="1" applyAlignment="1"/>
    <xf numFmtId="0" fontId="9" fillId="0" borderId="0" xfId="0" applyFont="1">
      <alignment vertical="top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1" fontId="12" fillId="0" borderId="1" xfId="0" applyNumberFormat="1" applyFont="1" applyFill="1" applyBorder="1" applyAlignment="1" applyProtection="1">
      <alignment horizontal="center" vertical="top" wrapText="1"/>
    </xf>
    <xf numFmtId="1" fontId="13" fillId="0" borderId="1" xfId="0" applyNumberFormat="1" applyFont="1" applyBorder="1" applyAlignment="1"/>
    <xf numFmtId="1" fontId="14" fillId="0" borderId="1" xfId="0" applyNumberFormat="1" applyFont="1" applyBorder="1" applyAlignment="1"/>
    <xf numFmtId="1" fontId="14" fillId="0" borderId="0" xfId="0" applyNumberFormat="1" applyFont="1" applyBorder="1" applyAlignment="1"/>
    <xf numFmtId="1" fontId="13" fillId="0" borderId="0" xfId="0" applyNumberFormat="1" applyFont="1" applyBorder="1" applyAlignment="1"/>
    <xf numFmtId="1" fontId="14" fillId="0" borderId="5" xfId="0" applyNumberFormat="1" applyFont="1" applyBorder="1" applyAlignment="1"/>
    <xf numFmtId="1" fontId="13" fillId="0" borderId="0" xfId="0" applyNumberFormat="1" applyFont="1" applyAlignment="1"/>
    <xf numFmtId="164" fontId="11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wrapText="1"/>
    </xf>
    <xf numFmtId="1" fontId="14" fillId="0" borderId="0" xfId="0" applyNumberFormat="1" applyFont="1" applyBorder="1" applyAlignment="1">
      <alignment horizontal="center"/>
    </xf>
    <xf numFmtId="0" fontId="15" fillId="3" borderId="0" xfId="0" applyNumberFormat="1" applyFont="1" applyFill="1" applyBorder="1" applyAlignment="1" applyProtection="1">
      <alignment horizontal="center" vertical="top" wrapText="1"/>
    </xf>
    <xf numFmtId="1" fontId="12" fillId="0" borderId="2" xfId="0" applyNumberFormat="1" applyFont="1" applyFill="1" applyBorder="1" applyAlignment="1" applyProtection="1">
      <alignment horizontal="center" vertical="top" wrapText="1"/>
    </xf>
    <xf numFmtId="0" fontId="6" fillId="3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/>
    </xf>
    <xf numFmtId="1" fontId="9" fillId="0" borderId="0" xfId="0" applyNumberFormat="1" applyFont="1">
      <alignment vertical="top"/>
    </xf>
    <xf numFmtId="1" fontId="11" fillId="0" borderId="0" xfId="0" applyNumberFormat="1" applyFont="1" applyBorder="1" applyAlignment="1">
      <alignment horizontal="center"/>
    </xf>
    <xf numFmtId="1" fontId="15" fillId="3" borderId="0" xfId="0" applyNumberFormat="1" applyFont="1" applyFill="1" applyBorder="1" applyAlignment="1" applyProtection="1">
      <alignment horizontal="center" vertical="top" wrapText="1"/>
    </xf>
    <xf numFmtId="0" fontId="1" fillId="0" borderId="6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6" fillId="3" borderId="0" xfId="0" applyNumberFormat="1" applyFont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0</xdr:rowOff>
    </xdr:from>
    <xdr:to>
      <xdr:col>0</xdr:col>
      <xdr:colOff>152400</xdr:colOff>
      <xdr:row>79</xdr:row>
      <xdr:rowOff>152400</xdr:rowOff>
    </xdr:to>
    <xdr:pic>
      <xdr:nvPicPr>
        <xdr:cNvPr id="2" name="Picture 2" descr="https://promed.promedweb.ru/img/grid/hourglass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5643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152400</xdr:colOff>
      <xdr:row>79</xdr:row>
      <xdr:rowOff>152400</xdr:rowOff>
    </xdr:to>
    <xdr:pic>
      <xdr:nvPicPr>
        <xdr:cNvPr id="4" name="Picture 2" descr="https://promed.promedweb.ru/img/grid/hourglass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56435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152400</xdr:colOff>
      <xdr:row>79</xdr:row>
      <xdr:rowOff>152400</xdr:rowOff>
    </xdr:to>
    <xdr:pic>
      <xdr:nvPicPr>
        <xdr:cNvPr id="6" name="Picture 2" descr="https://promed.promedweb.ru/img/grid/hourglass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564350"/>
          <a:ext cx="152400" cy="152400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U99"/>
  <sheetViews>
    <sheetView tabSelected="1" zoomScale="85" zoomScaleNormal="85" workbookViewId="0">
      <selection activeCell="E7" sqref="E7"/>
    </sheetView>
  </sheetViews>
  <sheetFormatPr defaultColWidth="8.85546875" defaultRowHeight="15" x14ac:dyDescent="0.25"/>
  <cols>
    <col min="1" max="1" width="17.7109375" customWidth="1"/>
    <col min="2" max="2" width="12.140625" customWidth="1" collapsed="1"/>
    <col min="3" max="3" width="8.85546875" collapsed="1"/>
    <col min="4" max="4" width="6.42578125" customWidth="1" collapsed="1"/>
    <col min="5" max="5" width="8.7109375" style="63" customWidth="1"/>
    <col min="6" max="6" width="8" style="63" hidden="1" customWidth="1"/>
    <col min="7" max="7" width="10.5703125" customWidth="1"/>
    <col min="8" max="8" width="10.5703125" style="82" customWidth="1"/>
    <col min="9" max="9" width="13" customWidth="1"/>
    <col min="10" max="10" width="8.85546875" collapsed="1"/>
    <col min="11" max="11" width="13.28515625" style="63" customWidth="1"/>
    <col min="12" max="12" width="10.28515625" style="63" hidden="1" customWidth="1"/>
    <col min="14" max="14" width="8.85546875" style="82"/>
    <col min="15" max="15" width="8.85546875" customWidth="1"/>
    <col min="16" max="16" width="0.140625" customWidth="1"/>
    <col min="17" max="17" width="8.85546875" collapsed="1"/>
    <col min="18" max="18" width="8.85546875" style="63" customWidth="1"/>
    <col min="19" max="19" width="10.7109375" style="63" hidden="1" customWidth="1"/>
    <col min="20" max="20" width="11.140625" customWidth="1"/>
    <col min="21" max="21" width="11.140625" style="82" customWidth="1"/>
    <col min="22" max="22" width="11.140625" customWidth="1"/>
    <col min="23" max="23" width="0.140625" customWidth="1"/>
    <col min="24" max="1035" width="8.85546875" collapsed="1"/>
  </cols>
  <sheetData>
    <row r="1" spans="1:23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66"/>
      <c r="L1" s="66"/>
      <c r="M1" s="43"/>
      <c r="N1" s="83"/>
      <c r="O1" s="81"/>
      <c r="P1" s="43"/>
      <c r="R1" s="66"/>
      <c r="S1" s="66"/>
      <c r="T1" s="60"/>
      <c r="U1" s="83"/>
      <c r="V1" s="81"/>
      <c r="W1" s="60"/>
    </row>
    <row r="2" spans="1:23" ht="39" customHeight="1" thickBot="1" x14ac:dyDescent="0.3">
      <c r="A2" s="86" t="s">
        <v>1</v>
      </c>
      <c r="B2" s="86"/>
      <c r="C2" s="86"/>
      <c r="D2" s="1" t="s">
        <v>2</v>
      </c>
      <c r="E2" s="79" t="s">
        <v>77</v>
      </c>
      <c r="F2" s="79" t="s">
        <v>77</v>
      </c>
      <c r="G2" s="1" t="s">
        <v>79</v>
      </c>
      <c r="H2" s="79" t="s">
        <v>83</v>
      </c>
      <c r="I2" s="1" t="s">
        <v>84</v>
      </c>
      <c r="J2" s="1" t="s">
        <v>90</v>
      </c>
      <c r="K2" s="67" t="s">
        <v>78</v>
      </c>
      <c r="L2" s="67" t="s">
        <v>78</v>
      </c>
      <c r="M2" s="1" t="s">
        <v>79</v>
      </c>
      <c r="N2" s="79" t="s">
        <v>83</v>
      </c>
      <c r="O2" s="1" t="s">
        <v>84</v>
      </c>
      <c r="P2" s="1" t="s">
        <v>88</v>
      </c>
      <c r="Q2" s="1" t="s">
        <v>91</v>
      </c>
      <c r="R2" s="67" t="s">
        <v>81</v>
      </c>
      <c r="S2" s="67" t="s">
        <v>81</v>
      </c>
      <c r="T2" s="1" t="s">
        <v>79</v>
      </c>
      <c r="U2" s="79" t="s">
        <v>83</v>
      </c>
      <c r="V2" s="1" t="s">
        <v>84</v>
      </c>
      <c r="W2" s="1" t="s">
        <v>80</v>
      </c>
    </row>
    <row r="3" spans="1:23" ht="26.25" thickBot="1" x14ac:dyDescent="0.25">
      <c r="A3" s="2" t="s">
        <v>3</v>
      </c>
      <c r="B3" s="3" t="s">
        <v>4</v>
      </c>
      <c r="C3" s="4">
        <v>1755</v>
      </c>
      <c r="D3" s="5">
        <f>C3*0.3286</f>
        <v>576.69299999999998</v>
      </c>
      <c r="E3" s="68">
        <f>F3+H3</f>
        <v>87</v>
      </c>
      <c r="F3" s="68">
        <v>22</v>
      </c>
      <c r="G3" s="62">
        <f>E3/D3</f>
        <v>0.15086016303301758</v>
      </c>
      <c r="H3" s="68">
        <v>65</v>
      </c>
      <c r="I3" s="62">
        <f>H3/(D3/12)</f>
        <v>1.3525393927098126</v>
      </c>
      <c r="J3" s="5">
        <f t="shared" ref="J3:J10" si="0">C3*0.0612</f>
        <v>107.40599999999999</v>
      </c>
      <c r="K3" s="68">
        <f>L3+N3</f>
        <v>52</v>
      </c>
      <c r="L3" s="68">
        <v>15</v>
      </c>
      <c r="M3" s="62">
        <f>K3/J3</f>
        <v>0.48414427499394824</v>
      </c>
      <c r="N3" s="68">
        <v>37</v>
      </c>
      <c r="O3" s="62">
        <f>N3/(D3/12)</f>
        <v>0.7699070389271242</v>
      </c>
      <c r="P3" s="62">
        <f>K3/(J3)</f>
        <v>0.48414427499394824</v>
      </c>
      <c r="Q3" s="64">
        <v>165</v>
      </c>
      <c r="R3" s="68">
        <f>S3+U3</f>
        <v>0</v>
      </c>
      <c r="S3" s="68">
        <v>0</v>
      </c>
      <c r="T3" s="62">
        <f>R3/Q3</f>
        <v>0</v>
      </c>
      <c r="U3" s="68"/>
      <c r="V3" s="62">
        <f>U3/(Q3/12)</f>
        <v>0</v>
      </c>
      <c r="W3" s="62">
        <f>R3/(Q3)</f>
        <v>0</v>
      </c>
    </row>
    <row r="4" spans="1:23" ht="26.25" thickBot="1" x14ac:dyDescent="0.25">
      <c r="A4" s="2" t="s">
        <v>85</v>
      </c>
      <c r="B4" s="3" t="s">
        <v>4</v>
      </c>
      <c r="C4" s="4">
        <v>1755</v>
      </c>
      <c r="D4" s="5">
        <f>C4*0.3286</f>
        <v>576.69299999999998</v>
      </c>
      <c r="E4" s="68">
        <f>F4+H4</f>
        <v>32</v>
      </c>
      <c r="F4" s="68"/>
      <c r="G4" s="62">
        <f>E4/D4</f>
        <v>5.5488795598351293E-2</v>
      </c>
      <c r="H4" s="68">
        <v>32</v>
      </c>
      <c r="I4" s="62">
        <f>H4/(D4/12)</f>
        <v>0.66586554718021551</v>
      </c>
      <c r="J4" s="5">
        <v>107</v>
      </c>
      <c r="K4" s="68"/>
      <c r="L4" s="68"/>
      <c r="M4" s="62">
        <f>K4/J4</f>
        <v>0</v>
      </c>
      <c r="N4" s="68"/>
      <c r="O4" s="62">
        <f>N4/(D4/12)</f>
        <v>0</v>
      </c>
      <c r="P4" s="62">
        <f t="shared" ref="P4:P11" si="1">K4/(J4)</f>
        <v>0</v>
      </c>
      <c r="Q4" s="65">
        <v>165</v>
      </c>
      <c r="R4" s="68"/>
      <c r="S4" s="68"/>
      <c r="T4" s="62">
        <f>R4/Q4</f>
        <v>0</v>
      </c>
      <c r="U4" s="68"/>
      <c r="V4" s="62">
        <f>U4/(Q4/12)</f>
        <v>0</v>
      </c>
      <c r="W4" s="62">
        <f>R4/(Q4/4)</f>
        <v>0</v>
      </c>
    </row>
    <row r="5" spans="1:23" ht="26.25" thickBot="1" x14ac:dyDescent="0.25">
      <c r="A5" s="2" t="s">
        <v>5</v>
      </c>
      <c r="B5" s="3" t="s">
        <v>4</v>
      </c>
      <c r="C5" s="4">
        <v>1649</v>
      </c>
      <c r="D5" s="5">
        <f t="shared" ref="D5:D10" si="2">C5*0.3286</f>
        <v>541.8614</v>
      </c>
      <c r="E5" s="68">
        <f t="shared" ref="E5:E11" si="3">F5+H5</f>
        <v>26</v>
      </c>
      <c r="F5" s="68">
        <v>0</v>
      </c>
      <c r="G5" s="62">
        <f t="shared" ref="G5:G11" si="4">E5/D5</f>
        <v>4.7982749832337197E-2</v>
      </c>
      <c r="H5" s="68">
        <v>26</v>
      </c>
      <c r="I5" s="62">
        <f t="shared" ref="I5:I11" si="5">H5/(D5/12)</f>
        <v>0.5757929979880464</v>
      </c>
      <c r="J5" s="5">
        <f t="shared" si="0"/>
        <v>100.91879999999999</v>
      </c>
      <c r="K5" s="68">
        <f t="shared" ref="K5:K10" si="6">L5+N5</f>
        <v>81</v>
      </c>
      <c r="L5" s="68">
        <v>31</v>
      </c>
      <c r="M5" s="62">
        <f t="shared" ref="M5:M11" si="7">K5/J5</f>
        <v>0.80262547711625587</v>
      </c>
      <c r="N5" s="68">
        <v>50</v>
      </c>
      <c r="O5" s="62">
        <f t="shared" ref="O5:O11" si="8">N5/(D5/12)</f>
        <v>1.1072942269000892</v>
      </c>
      <c r="P5" s="62">
        <f t="shared" si="1"/>
        <v>0.80262547711625587</v>
      </c>
      <c r="Q5" s="65">
        <v>155</v>
      </c>
      <c r="R5" s="68">
        <f t="shared" ref="R5:R11" si="9">S5+U5</f>
        <v>0</v>
      </c>
      <c r="S5" s="68">
        <v>0</v>
      </c>
      <c r="T5" s="62">
        <f t="shared" ref="T5:T11" si="10">R5/Q5</f>
        <v>0</v>
      </c>
      <c r="U5" s="68"/>
      <c r="V5" s="62">
        <f t="shared" ref="V5:V11" si="11">U5/(Q5/12)</f>
        <v>0</v>
      </c>
      <c r="W5" s="62">
        <f t="shared" ref="W5:W11" si="12">R5/(Q5/4)</f>
        <v>0</v>
      </c>
    </row>
    <row r="6" spans="1:23" ht="26.25" thickBot="1" x14ac:dyDescent="0.25">
      <c r="A6" s="2" t="s">
        <v>6</v>
      </c>
      <c r="B6" s="3" t="s">
        <v>4</v>
      </c>
      <c r="C6" s="4">
        <v>1884</v>
      </c>
      <c r="D6" s="5">
        <f t="shared" si="2"/>
        <v>619.08240000000001</v>
      </c>
      <c r="E6" s="68">
        <f t="shared" si="3"/>
        <v>0</v>
      </c>
      <c r="F6" s="68">
        <v>0</v>
      </c>
      <c r="G6" s="62">
        <f t="shared" si="4"/>
        <v>0</v>
      </c>
      <c r="H6" s="68"/>
      <c r="I6" s="62">
        <f t="shared" si="5"/>
        <v>0</v>
      </c>
      <c r="J6" s="5">
        <f t="shared" si="0"/>
        <v>115.3008</v>
      </c>
      <c r="K6" s="68">
        <f t="shared" si="6"/>
        <v>15</v>
      </c>
      <c r="L6" s="68">
        <v>15</v>
      </c>
      <c r="M6" s="62">
        <f t="shared" si="7"/>
        <v>0.13009450064526873</v>
      </c>
      <c r="N6" s="68"/>
      <c r="O6" s="62">
        <f t="shared" si="8"/>
        <v>0</v>
      </c>
      <c r="P6" s="62">
        <f t="shared" si="1"/>
        <v>0.13009450064526873</v>
      </c>
      <c r="Q6" s="65">
        <v>177</v>
      </c>
      <c r="R6" s="68">
        <f t="shared" si="9"/>
        <v>0</v>
      </c>
      <c r="S6" s="68">
        <v>0</v>
      </c>
      <c r="T6" s="62">
        <f>R6/Q6</f>
        <v>0</v>
      </c>
      <c r="U6" s="68"/>
      <c r="V6" s="62">
        <f t="shared" si="11"/>
        <v>0</v>
      </c>
      <c r="W6" s="62">
        <f t="shared" si="12"/>
        <v>0</v>
      </c>
    </row>
    <row r="7" spans="1:23" ht="15.75" thickBot="1" x14ac:dyDescent="0.25">
      <c r="A7" s="2" t="s">
        <v>7</v>
      </c>
      <c r="B7" s="3" t="s">
        <v>8</v>
      </c>
      <c r="C7" s="6">
        <v>2419</v>
      </c>
      <c r="D7" s="5">
        <f t="shared" si="2"/>
        <v>794.88340000000005</v>
      </c>
      <c r="E7" s="68">
        <f t="shared" si="3"/>
        <v>58</v>
      </c>
      <c r="F7" s="68">
        <v>38</v>
      </c>
      <c r="G7" s="62">
        <f t="shared" si="4"/>
        <v>7.2966676622005192E-2</v>
      </c>
      <c r="H7" s="68">
        <v>20</v>
      </c>
      <c r="I7" s="62">
        <f t="shared" si="5"/>
        <v>0.30193107567726285</v>
      </c>
      <c r="J7" s="5">
        <f t="shared" si="0"/>
        <v>148.0428</v>
      </c>
      <c r="K7" s="68">
        <f t="shared" si="6"/>
        <v>2</v>
      </c>
      <c r="L7" s="68">
        <v>0</v>
      </c>
      <c r="M7" s="62">
        <f t="shared" si="7"/>
        <v>1.3509606681311081E-2</v>
      </c>
      <c r="N7" s="68">
        <v>2</v>
      </c>
      <c r="O7" s="62">
        <f t="shared" si="8"/>
        <v>3.0193107567726283E-2</v>
      </c>
      <c r="P7" s="62">
        <f t="shared" si="1"/>
        <v>1.3509606681311081E-2</v>
      </c>
      <c r="Q7" s="65">
        <v>223</v>
      </c>
      <c r="R7" s="68">
        <f t="shared" si="9"/>
        <v>0</v>
      </c>
      <c r="S7" s="68">
        <v>0</v>
      </c>
      <c r="T7" s="62">
        <f t="shared" si="10"/>
        <v>0</v>
      </c>
      <c r="U7" s="68"/>
      <c r="V7" s="62">
        <f t="shared" si="11"/>
        <v>0</v>
      </c>
      <c r="W7" s="62">
        <f t="shared" si="12"/>
        <v>0</v>
      </c>
    </row>
    <row r="8" spans="1:23" ht="15.75" thickBot="1" x14ac:dyDescent="0.25">
      <c r="A8" s="2" t="s">
        <v>9</v>
      </c>
      <c r="B8" s="3" t="s">
        <v>8</v>
      </c>
      <c r="C8" s="4">
        <v>1347</v>
      </c>
      <c r="D8" s="5">
        <f t="shared" si="2"/>
        <v>442.62420000000003</v>
      </c>
      <c r="E8" s="68">
        <f t="shared" si="3"/>
        <v>151</v>
      </c>
      <c r="F8" s="68">
        <v>99</v>
      </c>
      <c r="G8" s="62">
        <f t="shared" si="4"/>
        <v>0.34114718535498056</v>
      </c>
      <c r="H8" s="68">
        <v>52</v>
      </c>
      <c r="I8" s="62">
        <f t="shared" si="5"/>
        <v>1.4097737990828336</v>
      </c>
      <c r="J8" s="5">
        <f t="shared" si="0"/>
        <v>82.436399999999992</v>
      </c>
      <c r="K8" s="68">
        <f>L8+N8</f>
        <v>36</v>
      </c>
      <c r="L8" s="68">
        <v>22</v>
      </c>
      <c r="M8" s="62">
        <f t="shared" si="7"/>
        <v>0.43670029258919607</v>
      </c>
      <c r="N8" s="68">
        <v>14</v>
      </c>
      <c r="O8" s="62">
        <f t="shared" si="8"/>
        <v>0.37955448436845518</v>
      </c>
      <c r="P8" s="62">
        <f t="shared" si="1"/>
        <v>0.43670029258919607</v>
      </c>
      <c r="Q8" s="65">
        <v>127</v>
      </c>
      <c r="R8" s="68">
        <f t="shared" si="9"/>
        <v>0</v>
      </c>
      <c r="S8" s="68">
        <v>0</v>
      </c>
      <c r="T8" s="62">
        <f t="shared" si="10"/>
        <v>0</v>
      </c>
      <c r="U8" s="68"/>
      <c r="V8" s="62">
        <f t="shared" si="11"/>
        <v>0</v>
      </c>
      <c r="W8" s="62">
        <f t="shared" si="12"/>
        <v>0</v>
      </c>
    </row>
    <row r="9" spans="1:23" ht="15.75" thickBot="1" x14ac:dyDescent="0.25">
      <c r="A9" s="7" t="s">
        <v>10</v>
      </c>
      <c r="B9" s="3" t="s">
        <v>8</v>
      </c>
      <c r="C9" s="4">
        <v>1489</v>
      </c>
      <c r="D9" s="5">
        <f t="shared" si="2"/>
        <v>489.28539999999998</v>
      </c>
      <c r="E9" s="68">
        <f t="shared" si="3"/>
        <v>56</v>
      </c>
      <c r="F9" s="68">
        <v>34</v>
      </c>
      <c r="G9" s="62">
        <f t="shared" si="4"/>
        <v>0.11445262826154225</v>
      </c>
      <c r="H9" s="68">
        <v>22</v>
      </c>
      <c r="I9" s="62">
        <f t="shared" si="5"/>
        <v>0.53956239037584197</v>
      </c>
      <c r="J9" s="5">
        <f t="shared" si="0"/>
        <v>91.126800000000003</v>
      </c>
      <c r="K9" s="68">
        <f t="shared" si="6"/>
        <v>21</v>
      </c>
      <c r="L9" s="68">
        <v>17</v>
      </c>
      <c r="M9" s="62">
        <f t="shared" si="7"/>
        <v>0.2304481228354337</v>
      </c>
      <c r="N9" s="68">
        <v>4</v>
      </c>
      <c r="O9" s="62">
        <f t="shared" si="8"/>
        <v>9.8102252795607636E-2</v>
      </c>
      <c r="P9" s="62">
        <f t="shared" si="1"/>
        <v>0.2304481228354337</v>
      </c>
      <c r="Q9" s="65">
        <v>140</v>
      </c>
      <c r="R9" s="68">
        <f t="shared" si="9"/>
        <v>0</v>
      </c>
      <c r="S9" s="68">
        <v>0</v>
      </c>
      <c r="T9" s="62">
        <f t="shared" si="10"/>
        <v>0</v>
      </c>
      <c r="U9" s="68"/>
      <c r="V9" s="62">
        <f t="shared" si="11"/>
        <v>0</v>
      </c>
      <c r="W9" s="62">
        <f t="shared" si="12"/>
        <v>0</v>
      </c>
    </row>
    <row r="10" spans="1:23" ht="26.25" thickBot="1" x14ac:dyDescent="0.25">
      <c r="A10" s="8" t="s">
        <v>11</v>
      </c>
      <c r="B10" s="3" t="s">
        <v>4</v>
      </c>
      <c r="C10" s="4">
        <v>1944</v>
      </c>
      <c r="D10" s="5">
        <f t="shared" si="2"/>
        <v>638.79840000000002</v>
      </c>
      <c r="E10" s="68">
        <f t="shared" si="3"/>
        <v>79</v>
      </c>
      <c r="F10" s="68">
        <v>28</v>
      </c>
      <c r="G10" s="62">
        <f t="shared" si="4"/>
        <v>0.12366968984267963</v>
      </c>
      <c r="H10" s="68">
        <v>51</v>
      </c>
      <c r="I10" s="62">
        <f t="shared" si="5"/>
        <v>0.95804873650278388</v>
      </c>
      <c r="J10" s="5">
        <f t="shared" si="0"/>
        <v>118.97279999999999</v>
      </c>
      <c r="K10" s="68">
        <f t="shared" si="6"/>
        <v>29</v>
      </c>
      <c r="L10" s="68">
        <v>6</v>
      </c>
      <c r="M10" s="62">
        <f t="shared" si="7"/>
        <v>0.24375319400736978</v>
      </c>
      <c r="N10" s="68">
        <v>23</v>
      </c>
      <c r="O10" s="62">
        <f t="shared" si="8"/>
        <v>0.43206119489341233</v>
      </c>
      <c r="P10" s="62">
        <f t="shared" si="1"/>
        <v>0.24375319400736978</v>
      </c>
      <c r="Q10" s="65">
        <v>183</v>
      </c>
      <c r="R10" s="68">
        <f t="shared" si="9"/>
        <v>1</v>
      </c>
      <c r="S10" s="68">
        <v>1</v>
      </c>
      <c r="T10" s="62">
        <f t="shared" si="10"/>
        <v>5.4644808743169399E-3</v>
      </c>
      <c r="U10" s="68"/>
      <c r="V10" s="62">
        <f t="shared" si="11"/>
        <v>0</v>
      </c>
      <c r="W10" s="62">
        <f t="shared" si="12"/>
        <v>2.185792349726776E-2</v>
      </c>
    </row>
    <row r="11" spans="1:23" ht="25.5" x14ac:dyDescent="0.2">
      <c r="A11" s="9" t="s">
        <v>12</v>
      </c>
      <c r="B11" s="10"/>
      <c r="C11" s="12">
        <f>SUM(C4:C10)</f>
        <v>12487</v>
      </c>
      <c r="D11" s="12">
        <f>SUM(D4:D10)</f>
        <v>4103.2281999999996</v>
      </c>
      <c r="E11" s="68">
        <f t="shared" si="3"/>
        <v>489</v>
      </c>
      <c r="F11" s="69">
        <f>SUM(F3:F10)</f>
        <v>221</v>
      </c>
      <c r="G11" s="62">
        <f t="shared" si="4"/>
        <v>0.11917445878345251</v>
      </c>
      <c r="H11" s="12">
        <f>SUM(H3:H10)</f>
        <v>268</v>
      </c>
      <c r="I11" s="62">
        <f t="shared" si="5"/>
        <v>0.78377312770466923</v>
      </c>
      <c r="J11" s="12">
        <f>SUM(J4:J10)</f>
        <v>763.7983999999999</v>
      </c>
      <c r="K11" s="68">
        <f>L11+N11</f>
        <v>236</v>
      </c>
      <c r="L11" s="69">
        <f>SUM(L3:L10)</f>
        <v>106</v>
      </c>
      <c r="M11" s="62">
        <f t="shared" si="7"/>
        <v>0.30898205599802253</v>
      </c>
      <c r="N11" s="12">
        <f>SUM(N3:N10)</f>
        <v>130</v>
      </c>
      <c r="O11" s="62">
        <f t="shared" si="8"/>
        <v>0.38018845746868285</v>
      </c>
      <c r="P11" s="62">
        <f t="shared" si="1"/>
        <v>0.30898205599802253</v>
      </c>
      <c r="Q11" s="12">
        <f>SUM(Q4:Q10)</f>
        <v>1170</v>
      </c>
      <c r="R11" s="68">
        <f t="shared" si="9"/>
        <v>1</v>
      </c>
      <c r="S11" s="69">
        <f>SUM(S3:S10)</f>
        <v>1</v>
      </c>
      <c r="T11" s="62">
        <f t="shared" si="10"/>
        <v>8.547008547008547E-4</v>
      </c>
      <c r="U11" s="12">
        <f>SUM(U3:U10)</f>
        <v>0</v>
      </c>
      <c r="V11" s="62">
        <f t="shared" si="11"/>
        <v>0</v>
      </c>
      <c r="W11" s="62">
        <f t="shared" si="12"/>
        <v>3.4188034188034188E-3</v>
      </c>
    </row>
    <row r="12" spans="1:23" x14ac:dyDescent="0.2">
      <c r="A12" s="13"/>
      <c r="B12" s="14"/>
      <c r="C12" s="16"/>
      <c r="D12" s="17"/>
      <c r="E12" s="70"/>
      <c r="F12" s="70"/>
      <c r="G12" s="17"/>
      <c r="H12" s="70"/>
      <c r="I12" s="17"/>
      <c r="J12" s="17"/>
      <c r="K12" s="70"/>
      <c r="L12" s="70"/>
      <c r="M12" s="17"/>
      <c r="N12" s="70"/>
      <c r="O12" s="17"/>
      <c r="P12" s="17"/>
      <c r="Q12" s="17"/>
      <c r="R12" s="70"/>
      <c r="S12" s="70"/>
      <c r="T12" s="17"/>
      <c r="U12" s="70"/>
      <c r="V12" s="17"/>
      <c r="W12" s="17"/>
    </row>
    <row r="13" spans="1:23" x14ac:dyDescent="0.2">
      <c r="A13" s="18"/>
      <c r="B13" s="19"/>
      <c r="C13" s="15"/>
      <c r="D13" s="20"/>
      <c r="E13" s="71"/>
      <c r="F13" s="71"/>
      <c r="G13" s="20"/>
      <c r="H13" s="71"/>
      <c r="I13" s="20"/>
      <c r="J13" s="20"/>
      <c r="K13" s="71"/>
      <c r="L13" s="71"/>
      <c r="M13" s="20"/>
      <c r="N13" s="71"/>
      <c r="O13" s="20"/>
      <c r="P13" s="20"/>
      <c r="Q13" s="20"/>
      <c r="R13" s="71"/>
      <c r="S13" s="71"/>
      <c r="T13" s="20"/>
      <c r="U13" s="71"/>
      <c r="V13" s="20"/>
      <c r="W13" s="20"/>
    </row>
    <row r="14" spans="1:23" x14ac:dyDescent="0.2">
      <c r="A14" s="85" t="s">
        <v>13</v>
      </c>
      <c r="B14" s="85"/>
      <c r="C14" s="85"/>
      <c r="D14" s="85"/>
      <c r="E14" s="85"/>
      <c r="F14" s="85"/>
      <c r="G14" s="85"/>
      <c r="H14" s="85"/>
      <c r="I14" s="85"/>
      <c r="J14" s="85"/>
      <c r="K14" s="66"/>
      <c r="L14" s="66"/>
      <c r="M14" s="43"/>
      <c r="N14" s="83"/>
      <c r="O14" s="81"/>
      <c r="P14" s="43"/>
      <c r="R14" s="66"/>
      <c r="S14" s="66"/>
      <c r="T14" s="60"/>
      <c r="U14" s="83"/>
      <c r="V14" s="81"/>
      <c r="W14" s="60"/>
    </row>
    <row r="15" spans="1:23" ht="39" customHeight="1" thickBot="1" x14ac:dyDescent="0.3">
      <c r="A15" s="86" t="s">
        <v>1</v>
      </c>
      <c r="B15" s="86"/>
      <c r="C15" s="86"/>
      <c r="D15" s="1" t="s">
        <v>2</v>
      </c>
      <c r="E15" s="79" t="s">
        <v>77</v>
      </c>
      <c r="F15" s="79" t="s">
        <v>77</v>
      </c>
      <c r="G15" s="1" t="s">
        <v>79</v>
      </c>
      <c r="H15" s="79" t="s">
        <v>83</v>
      </c>
      <c r="I15" s="1" t="s">
        <v>84</v>
      </c>
      <c r="J15" s="1" t="s">
        <v>90</v>
      </c>
      <c r="K15" s="67" t="s">
        <v>78</v>
      </c>
      <c r="L15" s="67" t="s">
        <v>78</v>
      </c>
      <c r="M15" s="1" t="s">
        <v>79</v>
      </c>
      <c r="N15" s="79" t="s">
        <v>83</v>
      </c>
      <c r="O15" s="1" t="s">
        <v>84</v>
      </c>
      <c r="P15" s="1" t="s">
        <v>88</v>
      </c>
      <c r="Q15" s="1" t="s">
        <v>91</v>
      </c>
      <c r="R15" s="67" t="s">
        <v>81</v>
      </c>
      <c r="S15" s="67" t="s">
        <v>81</v>
      </c>
      <c r="T15" s="1" t="s">
        <v>79</v>
      </c>
      <c r="U15" s="79" t="s">
        <v>83</v>
      </c>
      <c r="V15" s="1" t="s">
        <v>84</v>
      </c>
      <c r="W15" s="1" t="s">
        <v>80</v>
      </c>
    </row>
    <row r="16" spans="1:23" ht="26.25" thickBot="1" x14ac:dyDescent="0.25">
      <c r="A16" s="21" t="s">
        <v>14</v>
      </c>
      <c r="B16" s="3" t="s">
        <v>4</v>
      </c>
      <c r="C16" s="4">
        <v>2401</v>
      </c>
      <c r="D16" s="5">
        <f t="shared" ref="D16:D19" si="13">C16*0.3286</f>
        <v>788.96860000000004</v>
      </c>
      <c r="E16" s="68">
        <f t="shared" ref="E16:E20" si="14">F16+H16</f>
        <v>0</v>
      </c>
      <c r="F16" s="68">
        <v>0</v>
      </c>
      <c r="G16" s="62">
        <f t="shared" ref="G16" si="15">E16/D16</f>
        <v>0</v>
      </c>
      <c r="H16" s="68"/>
      <c r="I16" s="62">
        <f t="shared" ref="I16:I20" si="16">H16/(D16/12)</f>
        <v>0</v>
      </c>
      <c r="J16" s="5">
        <f>C16*0.0612</f>
        <v>146.94119999999998</v>
      </c>
      <c r="K16" s="68">
        <v>10</v>
      </c>
      <c r="L16" s="68">
        <v>10</v>
      </c>
      <c r="M16" s="62">
        <f t="shared" ref="M16" si="17">K16/J16</f>
        <v>6.8054432657416716E-2</v>
      </c>
      <c r="N16" s="68"/>
      <c r="O16" s="62">
        <f t="shared" ref="O16:O20" si="18">N16/(D16/12)</f>
        <v>0</v>
      </c>
      <c r="P16" s="62">
        <f t="shared" ref="P16:P20" si="19">K16/(J16)</f>
        <v>6.8054432657416716E-2</v>
      </c>
      <c r="Q16" s="64">
        <v>226</v>
      </c>
      <c r="R16" s="68">
        <f t="shared" ref="R16:R19" si="20">S16+U16</f>
        <v>0</v>
      </c>
      <c r="S16" s="68">
        <v>0</v>
      </c>
      <c r="T16" s="62">
        <f t="shared" ref="T16:T20" si="21">R16/Q16</f>
        <v>0</v>
      </c>
      <c r="U16" s="68"/>
      <c r="V16" s="62">
        <f t="shared" ref="V16:V20" si="22">U16/(Q16/12)</f>
        <v>0</v>
      </c>
      <c r="W16" s="62">
        <f t="shared" ref="W16:W20" si="23">R16/(Q16/4)</f>
        <v>0</v>
      </c>
    </row>
    <row r="17" spans="1:23" ht="15.75" thickBot="1" x14ac:dyDescent="0.25">
      <c r="A17" s="21" t="s">
        <v>89</v>
      </c>
      <c r="B17" s="3"/>
      <c r="C17" s="4"/>
      <c r="D17" s="5"/>
      <c r="E17" s="68"/>
      <c r="F17" s="68"/>
      <c r="G17" s="62"/>
      <c r="H17" s="68"/>
      <c r="I17" s="62"/>
      <c r="J17" s="5"/>
      <c r="K17" s="68">
        <f>L17+N17</f>
        <v>2</v>
      </c>
      <c r="L17" s="68"/>
      <c r="M17" s="62"/>
      <c r="N17" s="68">
        <v>2</v>
      </c>
      <c r="O17" s="62"/>
      <c r="P17" s="62"/>
      <c r="Q17" s="65"/>
      <c r="R17" s="68"/>
      <c r="S17" s="68"/>
      <c r="T17" s="62"/>
      <c r="U17" s="68"/>
      <c r="V17" s="62"/>
      <c r="W17" s="62"/>
    </row>
    <row r="18" spans="1:23" ht="26.25" thickBot="1" x14ac:dyDescent="0.25">
      <c r="A18" s="21" t="s">
        <v>15</v>
      </c>
      <c r="B18" s="3" t="s">
        <v>4</v>
      </c>
      <c r="C18" s="4">
        <v>2154</v>
      </c>
      <c r="D18" s="5">
        <f t="shared" si="13"/>
        <v>707.80439999999999</v>
      </c>
      <c r="E18" s="68">
        <f t="shared" si="14"/>
        <v>0</v>
      </c>
      <c r="F18" s="68">
        <v>0</v>
      </c>
      <c r="G18" s="62">
        <f t="shared" ref="G18:G20" si="24">E18/D18</f>
        <v>0</v>
      </c>
      <c r="H18" s="68"/>
      <c r="I18" s="62">
        <f t="shared" si="16"/>
        <v>0</v>
      </c>
      <c r="J18" s="5">
        <f>C18*0.0612</f>
        <v>131.82479999999998</v>
      </c>
      <c r="K18" s="68">
        <f>L18+N18</f>
        <v>0</v>
      </c>
      <c r="L18" s="68">
        <v>0</v>
      </c>
      <c r="M18" s="62">
        <f t="shared" ref="M18:M20" si="25">K18/J18</f>
        <v>0</v>
      </c>
      <c r="N18" s="68"/>
      <c r="O18" s="62">
        <f t="shared" si="18"/>
        <v>0</v>
      </c>
      <c r="P18" s="62">
        <f t="shared" si="19"/>
        <v>0</v>
      </c>
      <c r="Q18" s="65">
        <v>203</v>
      </c>
      <c r="R18" s="68">
        <f t="shared" si="20"/>
        <v>0</v>
      </c>
      <c r="S18" s="68">
        <v>0</v>
      </c>
      <c r="T18" s="62">
        <f t="shared" si="21"/>
        <v>0</v>
      </c>
      <c r="U18" s="68"/>
      <c r="V18" s="62">
        <f t="shared" si="22"/>
        <v>0</v>
      </c>
      <c r="W18" s="62">
        <f t="shared" si="23"/>
        <v>0</v>
      </c>
    </row>
    <row r="19" spans="1:23" ht="26.25" thickBot="1" x14ac:dyDescent="0.25">
      <c r="A19" s="21" t="s">
        <v>16</v>
      </c>
      <c r="B19" s="3" t="s">
        <v>4</v>
      </c>
      <c r="C19" s="4">
        <v>2486</v>
      </c>
      <c r="D19" s="5">
        <f t="shared" si="13"/>
        <v>816.89959999999996</v>
      </c>
      <c r="E19" s="68">
        <f t="shared" si="14"/>
        <v>173</v>
      </c>
      <c r="F19" s="68">
        <v>123</v>
      </c>
      <c r="G19" s="62">
        <f t="shared" si="24"/>
        <v>0.21177633089794634</v>
      </c>
      <c r="H19" s="68">
        <v>50</v>
      </c>
      <c r="I19" s="62">
        <f t="shared" si="16"/>
        <v>0.73448438461715493</v>
      </c>
      <c r="J19" s="5">
        <f>C19*0.0612</f>
        <v>152.14320000000001</v>
      </c>
      <c r="K19" s="68">
        <f t="shared" ref="K19:K20" si="26">L19+N19</f>
        <v>25</v>
      </c>
      <c r="L19" s="68">
        <v>25</v>
      </c>
      <c r="M19" s="62">
        <f t="shared" si="25"/>
        <v>0.16431887853022678</v>
      </c>
      <c r="N19" s="68"/>
      <c r="O19" s="62">
        <f t="shared" si="18"/>
        <v>0</v>
      </c>
      <c r="P19" s="62">
        <f t="shared" si="19"/>
        <v>0.16431887853022678</v>
      </c>
      <c r="Q19" s="65">
        <v>234</v>
      </c>
      <c r="R19" s="68">
        <f t="shared" si="20"/>
        <v>27</v>
      </c>
      <c r="S19" s="68">
        <v>14</v>
      </c>
      <c r="T19" s="62">
        <f t="shared" si="21"/>
        <v>0.11538461538461539</v>
      </c>
      <c r="U19" s="68">
        <v>13</v>
      </c>
      <c r="V19" s="62">
        <f t="shared" si="22"/>
        <v>0.66666666666666663</v>
      </c>
      <c r="W19" s="62">
        <f t="shared" si="23"/>
        <v>0.46153846153846156</v>
      </c>
    </row>
    <row r="20" spans="1:23" x14ac:dyDescent="0.2">
      <c r="A20" s="89" t="s">
        <v>12</v>
      </c>
      <c r="B20" s="89"/>
      <c r="C20" s="22">
        <f>SUM(C16:C19)</f>
        <v>7041</v>
      </c>
      <c r="D20" s="22">
        <f>SUM(D16:D19)</f>
        <v>2313.6725999999999</v>
      </c>
      <c r="E20" s="68">
        <f t="shared" si="14"/>
        <v>173</v>
      </c>
      <c r="F20" s="72">
        <f>SUM(F16:F19)</f>
        <v>123</v>
      </c>
      <c r="G20" s="62">
        <f t="shared" si="24"/>
        <v>7.4772895698380151E-2</v>
      </c>
      <c r="H20" s="22">
        <f>SUM(H16:H19)</f>
        <v>50</v>
      </c>
      <c r="I20" s="62">
        <f t="shared" si="16"/>
        <v>0.25932796195969993</v>
      </c>
      <c r="J20" s="22">
        <f>SUM(J16:J19)</f>
        <v>430.90919999999994</v>
      </c>
      <c r="K20" s="68">
        <f t="shared" si="26"/>
        <v>37</v>
      </c>
      <c r="L20" s="72">
        <f>SUM(L16:L19)</f>
        <v>35</v>
      </c>
      <c r="M20" s="62">
        <f t="shared" si="25"/>
        <v>8.5864957164989764E-2</v>
      </c>
      <c r="N20" s="22">
        <f>SUM(N16:N19)</f>
        <v>2</v>
      </c>
      <c r="O20" s="62">
        <f t="shared" si="18"/>
        <v>1.0373118478387996E-2</v>
      </c>
      <c r="P20" s="62">
        <f t="shared" si="19"/>
        <v>8.5864957164989764E-2</v>
      </c>
      <c r="Q20" s="22">
        <f>SUM(Q16:Q19)</f>
        <v>663</v>
      </c>
      <c r="R20" s="68">
        <f>S20+U20</f>
        <v>27</v>
      </c>
      <c r="S20" s="72">
        <f>SUM(S16:S19)</f>
        <v>14</v>
      </c>
      <c r="T20" s="62">
        <f t="shared" si="21"/>
        <v>4.072398190045249E-2</v>
      </c>
      <c r="U20" s="22">
        <f>SUM(U16:U19)</f>
        <v>13</v>
      </c>
      <c r="V20" s="62">
        <f t="shared" si="22"/>
        <v>0.23529411764705882</v>
      </c>
      <c r="W20" s="62">
        <f t="shared" si="23"/>
        <v>0.16289592760180996</v>
      </c>
    </row>
    <row r="21" spans="1:23" x14ac:dyDescent="0.2">
      <c r="A21" s="23"/>
      <c r="B21" s="24"/>
      <c r="C21" s="25"/>
      <c r="D21" s="26"/>
      <c r="E21" s="73"/>
      <c r="F21" s="73"/>
      <c r="G21" s="26"/>
      <c r="H21" s="73"/>
      <c r="I21" s="26"/>
      <c r="J21" s="26"/>
      <c r="K21" s="73"/>
      <c r="L21" s="73"/>
      <c r="M21" s="26"/>
      <c r="N21" s="73"/>
      <c r="O21" s="26"/>
      <c r="P21" s="26"/>
      <c r="Q21" s="26"/>
      <c r="R21" s="73"/>
      <c r="S21" s="73"/>
      <c r="T21" s="26"/>
      <c r="U21" s="73"/>
      <c r="V21" s="26"/>
      <c r="W21" s="26"/>
    </row>
    <row r="22" spans="1:23" x14ac:dyDescent="0.2">
      <c r="A22" s="90" t="s">
        <v>17</v>
      </c>
      <c r="B22" s="90"/>
      <c r="C22" s="90"/>
      <c r="D22" s="90"/>
      <c r="E22" s="90"/>
      <c r="F22" s="90"/>
      <c r="G22" s="90"/>
      <c r="H22" s="90"/>
      <c r="I22" s="90"/>
      <c r="J22" s="90"/>
      <c r="K22" s="74"/>
      <c r="L22" s="74"/>
      <c r="M22" s="61"/>
      <c r="N22" s="83"/>
      <c r="O22" s="61"/>
      <c r="P22" s="61"/>
      <c r="R22" s="74"/>
      <c r="S22" s="74"/>
      <c r="T22" s="61"/>
      <c r="U22" s="83"/>
      <c r="V22" s="61"/>
      <c r="W22" s="61"/>
    </row>
    <row r="23" spans="1:23" ht="39" customHeight="1" thickBot="1" x14ac:dyDescent="0.3">
      <c r="A23" s="86" t="s">
        <v>1</v>
      </c>
      <c r="B23" s="86"/>
      <c r="C23" s="86"/>
      <c r="D23" s="1" t="s">
        <v>2</v>
      </c>
      <c r="E23" s="79" t="s">
        <v>77</v>
      </c>
      <c r="F23" s="79" t="s">
        <v>77</v>
      </c>
      <c r="G23" s="1" t="s">
        <v>79</v>
      </c>
      <c r="H23" s="79" t="s">
        <v>83</v>
      </c>
      <c r="I23" s="1" t="s">
        <v>84</v>
      </c>
      <c r="J23" s="1" t="s">
        <v>90</v>
      </c>
      <c r="K23" s="67" t="s">
        <v>78</v>
      </c>
      <c r="L23" s="67" t="s">
        <v>78</v>
      </c>
      <c r="M23" s="1" t="s">
        <v>79</v>
      </c>
      <c r="N23" s="79" t="s">
        <v>83</v>
      </c>
      <c r="O23" s="1" t="s">
        <v>84</v>
      </c>
      <c r="P23" s="1" t="s">
        <v>88</v>
      </c>
      <c r="Q23" s="1" t="s">
        <v>91</v>
      </c>
      <c r="R23" s="67" t="s">
        <v>81</v>
      </c>
      <c r="S23" s="67" t="s">
        <v>81</v>
      </c>
      <c r="T23" s="1" t="s">
        <v>79</v>
      </c>
      <c r="U23" s="79" t="s">
        <v>83</v>
      </c>
      <c r="V23" s="1" t="s">
        <v>84</v>
      </c>
      <c r="W23" s="1" t="s">
        <v>80</v>
      </c>
    </row>
    <row r="24" spans="1:23" ht="15.75" thickBot="1" x14ac:dyDescent="0.25">
      <c r="A24" s="27" t="s">
        <v>18</v>
      </c>
      <c r="B24" s="3" t="s">
        <v>8</v>
      </c>
      <c r="C24" s="28">
        <v>1366</v>
      </c>
      <c r="D24" s="5">
        <f t="shared" ref="D24:D45" si="27">C24*0.3286</f>
        <v>448.86759999999998</v>
      </c>
      <c r="E24" s="68">
        <f t="shared" ref="E24:E46" si="28">F24+H24</f>
        <v>189</v>
      </c>
      <c r="F24" s="68">
        <v>129</v>
      </c>
      <c r="G24" s="62">
        <f t="shared" ref="G24" si="29">E24/D24</f>
        <v>0.4210595730233147</v>
      </c>
      <c r="H24" s="68">
        <v>60</v>
      </c>
      <c r="I24" s="62">
        <f t="shared" ref="I24:I46" si="30">H24/(D24/12)</f>
        <v>1.6040364686602464</v>
      </c>
      <c r="J24" s="5">
        <f t="shared" ref="J24:J29" si="31">C24*0.0612</f>
        <v>83.599199999999996</v>
      </c>
      <c r="K24" s="68">
        <f>L24+N24</f>
        <v>0</v>
      </c>
      <c r="L24" s="68">
        <v>0</v>
      </c>
      <c r="M24" s="62">
        <f t="shared" ref="M24" si="32">K24/J24</f>
        <v>0</v>
      </c>
      <c r="N24" s="68"/>
      <c r="O24" s="62">
        <f t="shared" ref="O24:O46" si="33">N24/(D24/12)</f>
        <v>0</v>
      </c>
      <c r="P24" s="62">
        <f t="shared" ref="P24:P46" si="34">K24/(J24)</f>
        <v>0</v>
      </c>
      <c r="Q24" s="64">
        <v>129</v>
      </c>
      <c r="R24" s="68">
        <f>S24+U24</f>
        <v>0</v>
      </c>
      <c r="S24" s="68">
        <v>0</v>
      </c>
      <c r="T24" s="62">
        <f t="shared" ref="T24:T46" si="35">R24/Q24</f>
        <v>0</v>
      </c>
      <c r="U24" s="68"/>
      <c r="V24" s="62">
        <f t="shared" ref="V24:V46" si="36">U24/(Q24/12)</f>
        <v>0</v>
      </c>
      <c r="W24" s="62">
        <f t="shared" ref="W24:W46" si="37">R24/(Q24/4)</f>
        <v>0</v>
      </c>
    </row>
    <row r="25" spans="1:23" ht="15.75" thickBot="1" x14ac:dyDescent="0.25">
      <c r="A25" s="27" t="s">
        <v>19</v>
      </c>
      <c r="B25" s="3" t="s">
        <v>8</v>
      </c>
      <c r="C25" s="28">
        <v>1254</v>
      </c>
      <c r="D25" s="5">
        <f t="shared" si="27"/>
        <v>412.06439999999998</v>
      </c>
      <c r="E25" s="68">
        <f t="shared" si="28"/>
        <v>84</v>
      </c>
      <c r="F25" s="68">
        <v>56</v>
      </c>
      <c r="G25" s="62">
        <f t="shared" ref="G25:G46" si="38">E25/D25</f>
        <v>0.20385163095865599</v>
      </c>
      <c r="H25" s="68">
        <v>28</v>
      </c>
      <c r="I25" s="62">
        <f t="shared" si="30"/>
        <v>0.81540652383462398</v>
      </c>
      <c r="J25" s="5">
        <f t="shared" si="31"/>
        <v>76.744799999999998</v>
      </c>
      <c r="K25" s="68">
        <f t="shared" ref="K25:K46" si="39">L25+N25</f>
        <v>0</v>
      </c>
      <c r="L25" s="68">
        <v>0</v>
      </c>
      <c r="M25" s="62">
        <f t="shared" ref="M25:M46" si="40">K25/J25</f>
        <v>0</v>
      </c>
      <c r="N25" s="68"/>
      <c r="O25" s="62">
        <f t="shared" si="33"/>
        <v>0</v>
      </c>
      <c r="P25" s="62">
        <f t="shared" si="34"/>
        <v>0</v>
      </c>
      <c r="Q25" s="65">
        <v>118</v>
      </c>
      <c r="R25" s="68">
        <f t="shared" ref="R25:R46" si="41">S25+U25</f>
        <v>11</v>
      </c>
      <c r="S25" s="68">
        <v>5</v>
      </c>
      <c r="T25" s="62">
        <f t="shared" si="35"/>
        <v>9.3220338983050849E-2</v>
      </c>
      <c r="U25" s="68">
        <v>6</v>
      </c>
      <c r="V25" s="62">
        <f t="shared" si="36"/>
        <v>0.61016949152542366</v>
      </c>
      <c r="W25" s="62">
        <f t="shared" si="37"/>
        <v>0.3728813559322034</v>
      </c>
    </row>
    <row r="26" spans="1:23" ht="26.25" thickBot="1" x14ac:dyDescent="0.25">
      <c r="A26" s="29" t="s">
        <v>20</v>
      </c>
      <c r="B26" s="3" t="s">
        <v>4</v>
      </c>
      <c r="C26" s="30">
        <v>2001</v>
      </c>
      <c r="D26" s="5">
        <f t="shared" si="27"/>
        <v>657.52859999999998</v>
      </c>
      <c r="E26" s="68">
        <f t="shared" si="28"/>
        <v>0</v>
      </c>
      <c r="F26" s="68">
        <v>0</v>
      </c>
      <c r="G26" s="62">
        <f t="shared" si="38"/>
        <v>0</v>
      </c>
      <c r="H26" s="68"/>
      <c r="I26" s="62">
        <f t="shared" si="30"/>
        <v>0</v>
      </c>
      <c r="J26" s="5">
        <f t="shared" si="31"/>
        <v>122.46119999999999</v>
      </c>
      <c r="K26" s="68">
        <f t="shared" si="39"/>
        <v>0</v>
      </c>
      <c r="L26" s="68">
        <v>0</v>
      </c>
      <c r="M26" s="62">
        <f t="shared" si="40"/>
        <v>0</v>
      </c>
      <c r="N26" s="68"/>
      <c r="O26" s="62">
        <f t="shared" si="33"/>
        <v>0</v>
      </c>
      <c r="P26" s="62">
        <f t="shared" si="34"/>
        <v>0</v>
      </c>
      <c r="Q26" s="65">
        <v>188</v>
      </c>
      <c r="R26" s="68">
        <f t="shared" si="41"/>
        <v>0</v>
      </c>
      <c r="S26" s="68">
        <v>0</v>
      </c>
      <c r="T26" s="62">
        <f t="shared" si="35"/>
        <v>0</v>
      </c>
      <c r="U26" s="68"/>
      <c r="V26" s="62">
        <f t="shared" si="36"/>
        <v>0</v>
      </c>
      <c r="W26" s="62">
        <f t="shared" si="37"/>
        <v>0</v>
      </c>
    </row>
    <row r="27" spans="1:23" ht="26.25" thickBot="1" x14ac:dyDescent="0.25">
      <c r="A27" s="27" t="s">
        <v>21</v>
      </c>
      <c r="B27" s="3" t="s">
        <v>8</v>
      </c>
      <c r="C27" s="28">
        <v>1259</v>
      </c>
      <c r="D27" s="5">
        <f t="shared" si="27"/>
        <v>413.70740000000001</v>
      </c>
      <c r="E27" s="68">
        <f t="shared" si="28"/>
        <v>147</v>
      </c>
      <c r="F27" s="68">
        <v>70</v>
      </c>
      <c r="G27" s="62">
        <f t="shared" si="38"/>
        <v>0.35532359343826098</v>
      </c>
      <c r="H27" s="68">
        <v>77</v>
      </c>
      <c r="I27" s="62">
        <f t="shared" si="30"/>
        <v>2.2334625873262115</v>
      </c>
      <c r="J27" s="5">
        <f t="shared" si="31"/>
        <v>77.050799999999995</v>
      </c>
      <c r="K27" s="68">
        <f t="shared" si="39"/>
        <v>19</v>
      </c>
      <c r="L27" s="68">
        <v>0</v>
      </c>
      <c r="M27" s="62">
        <f t="shared" si="40"/>
        <v>0.24659056103246171</v>
      </c>
      <c r="N27" s="68">
        <v>19</v>
      </c>
      <c r="O27" s="62">
        <f t="shared" si="33"/>
        <v>0.55111414492464961</v>
      </c>
      <c r="P27" s="62">
        <f t="shared" si="34"/>
        <v>0.24659056103246171</v>
      </c>
      <c r="Q27" s="65">
        <v>119</v>
      </c>
      <c r="R27" s="68">
        <f t="shared" si="41"/>
        <v>32</v>
      </c>
      <c r="S27" s="68">
        <v>8</v>
      </c>
      <c r="T27" s="62">
        <f t="shared" si="35"/>
        <v>0.26890756302521007</v>
      </c>
      <c r="U27" s="68">
        <v>24</v>
      </c>
      <c r="V27" s="62">
        <f t="shared" si="36"/>
        <v>2.420168067226891</v>
      </c>
      <c r="W27" s="62">
        <f t="shared" si="37"/>
        <v>1.0756302521008403</v>
      </c>
    </row>
    <row r="28" spans="1:23" ht="26.25" thickBot="1" x14ac:dyDescent="0.25">
      <c r="A28" s="27" t="s">
        <v>22</v>
      </c>
      <c r="B28" s="3" t="s">
        <v>4</v>
      </c>
      <c r="C28" s="28">
        <v>1890</v>
      </c>
      <c r="D28" s="5">
        <f t="shared" si="27"/>
        <v>621.05399999999997</v>
      </c>
      <c r="E28" s="68">
        <f>F28+H28</f>
        <v>213</v>
      </c>
      <c r="F28" s="68">
        <v>127</v>
      </c>
      <c r="G28" s="62">
        <f t="shared" si="38"/>
        <v>0.34296534600855966</v>
      </c>
      <c r="H28" s="68">
        <v>86</v>
      </c>
      <c r="I28" s="62">
        <f t="shared" si="30"/>
        <v>1.661691253900627</v>
      </c>
      <c r="J28" s="5">
        <f t="shared" si="31"/>
        <v>115.66799999999999</v>
      </c>
      <c r="K28" s="68">
        <f t="shared" si="39"/>
        <v>10</v>
      </c>
      <c r="L28" s="68">
        <v>5</v>
      </c>
      <c r="M28" s="62">
        <f t="shared" si="40"/>
        <v>8.6454334820347895E-2</v>
      </c>
      <c r="N28" s="68">
        <v>5</v>
      </c>
      <c r="O28" s="62">
        <f t="shared" si="33"/>
        <v>9.660995662212947E-2</v>
      </c>
      <c r="P28" s="62">
        <f t="shared" si="34"/>
        <v>8.6454334820347895E-2</v>
      </c>
      <c r="Q28" s="65">
        <v>178</v>
      </c>
      <c r="R28" s="68">
        <f t="shared" si="41"/>
        <v>22</v>
      </c>
      <c r="S28" s="68">
        <v>3</v>
      </c>
      <c r="T28" s="62">
        <f t="shared" si="35"/>
        <v>0.12359550561797752</v>
      </c>
      <c r="U28" s="68">
        <v>19</v>
      </c>
      <c r="V28" s="62">
        <f t="shared" si="36"/>
        <v>1.2808988764044944</v>
      </c>
      <c r="W28" s="62">
        <f t="shared" si="37"/>
        <v>0.4943820224719101</v>
      </c>
    </row>
    <row r="29" spans="1:23" ht="15.75" thickBot="1" x14ac:dyDescent="0.25">
      <c r="A29" s="29" t="s">
        <v>23</v>
      </c>
      <c r="B29" s="3" t="s">
        <v>8</v>
      </c>
      <c r="C29" s="30">
        <v>1344</v>
      </c>
      <c r="D29" s="5">
        <f t="shared" si="27"/>
        <v>441.63839999999999</v>
      </c>
      <c r="E29" s="68">
        <f t="shared" si="28"/>
        <v>48</v>
      </c>
      <c r="F29" s="68">
        <v>30</v>
      </c>
      <c r="G29" s="62">
        <f t="shared" si="38"/>
        <v>0.10868620119989567</v>
      </c>
      <c r="H29" s="68">
        <v>18</v>
      </c>
      <c r="I29" s="62">
        <f t="shared" si="30"/>
        <v>0.48908790539953051</v>
      </c>
      <c r="J29" s="5">
        <f t="shared" si="31"/>
        <v>82.252799999999993</v>
      </c>
      <c r="K29" s="68">
        <f t="shared" si="39"/>
        <v>6</v>
      </c>
      <c r="L29" s="68">
        <v>4</v>
      </c>
      <c r="M29" s="62">
        <f t="shared" si="40"/>
        <v>7.2945845004668539E-2</v>
      </c>
      <c r="N29" s="68">
        <v>2</v>
      </c>
      <c r="O29" s="62">
        <f t="shared" si="33"/>
        <v>5.4343100599947833E-2</v>
      </c>
      <c r="P29" s="62">
        <f t="shared" si="34"/>
        <v>7.2945845004668539E-2</v>
      </c>
      <c r="Q29" s="65">
        <v>127</v>
      </c>
      <c r="R29" s="68">
        <f t="shared" si="41"/>
        <v>14</v>
      </c>
      <c r="S29" s="68">
        <v>3</v>
      </c>
      <c r="T29" s="62">
        <f t="shared" si="35"/>
        <v>0.11023622047244094</v>
      </c>
      <c r="U29" s="68">
        <v>11</v>
      </c>
      <c r="V29" s="62">
        <f t="shared" si="36"/>
        <v>1.0393700787401574</v>
      </c>
      <c r="W29" s="62">
        <f t="shared" si="37"/>
        <v>0.44094488188976377</v>
      </c>
    </row>
    <row r="30" spans="1:23" ht="26.25" thickBot="1" x14ac:dyDescent="0.25">
      <c r="A30" s="27" t="s">
        <v>24</v>
      </c>
      <c r="B30" s="3" t="s">
        <v>4</v>
      </c>
      <c r="C30" s="28">
        <v>2558</v>
      </c>
      <c r="D30" s="5">
        <f t="shared" si="27"/>
        <v>840.55880000000002</v>
      </c>
      <c r="E30" s="68">
        <f t="shared" si="28"/>
        <v>212</v>
      </c>
      <c r="F30" s="68">
        <v>98</v>
      </c>
      <c r="G30" s="62">
        <f t="shared" si="38"/>
        <v>0.25221317057176723</v>
      </c>
      <c r="H30" s="68">
        <v>114</v>
      </c>
      <c r="I30" s="62">
        <f t="shared" si="30"/>
        <v>1.6274887610480078</v>
      </c>
      <c r="J30" s="5">
        <v>152</v>
      </c>
      <c r="K30" s="68">
        <f t="shared" si="39"/>
        <v>47</v>
      </c>
      <c r="L30" s="68">
        <v>9</v>
      </c>
      <c r="M30" s="62">
        <f t="shared" si="40"/>
        <v>0.30921052631578949</v>
      </c>
      <c r="N30" s="68">
        <v>38</v>
      </c>
      <c r="O30" s="62">
        <f t="shared" si="33"/>
        <v>0.54249625368266918</v>
      </c>
      <c r="P30" s="62">
        <f t="shared" si="34"/>
        <v>0.30921052631578949</v>
      </c>
      <c r="Q30" s="65">
        <v>241</v>
      </c>
      <c r="R30" s="68">
        <f t="shared" si="41"/>
        <v>49</v>
      </c>
      <c r="S30" s="68">
        <v>27</v>
      </c>
      <c r="T30" s="62">
        <f t="shared" si="35"/>
        <v>0.2033195020746888</v>
      </c>
      <c r="U30" s="68">
        <v>22</v>
      </c>
      <c r="V30" s="62">
        <f t="shared" si="36"/>
        <v>1.095435684647303</v>
      </c>
      <c r="W30" s="62">
        <f t="shared" si="37"/>
        <v>0.81327800829875518</v>
      </c>
    </row>
    <row r="31" spans="1:23" ht="26.25" thickBot="1" x14ac:dyDescent="0.25">
      <c r="A31" s="27" t="s">
        <v>25</v>
      </c>
      <c r="B31" s="3" t="s">
        <v>4</v>
      </c>
      <c r="C31" s="28">
        <v>1785</v>
      </c>
      <c r="D31" s="5">
        <f t="shared" si="27"/>
        <v>586.55100000000004</v>
      </c>
      <c r="E31" s="68">
        <f t="shared" si="28"/>
        <v>128</v>
      </c>
      <c r="F31" s="68">
        <v>61</v>
      </c>
      <c r="G31" s="62">
        <f t="shared" si="38"/>
        <v>0.21822484319351598</v>
      </c>
      <c r="H31" s="68">
        <v>67</v>
      </c>
      <c r="I31" s="62">
        <f t="shared" si="30"/>
        <v>1.3707247963092721</v>
      </c>
      <c r="J31" s="5">
        <f t="shared" ref="J31:J45" si="42">C31*0.0612</f>
        <v>109.24199999999999</v>
      </c>
      <c r="K31" s="68">
        <f t="shared" si="39"/>
        <v>11</v>
      </c>
      <c r="L31" s="68">
        <v>7</v>
      </c>
      <c r="M31" s="62">
        <f t="shared" si="40"/>
        <v>0.10069387232016991</v>
      </c>
      <c r="N31" s="68">
        <v>4</v>
      </c>
      <c r="O31" s="62">
        <f t="shared" si="33"/>
        <v>8.1834316197568494E-2</v>
      </c>
      <c r="P31" s="62">
        <f t="shared" si="34"/>
        <v>0.10069387232016991</v>
      </c>
      <c r="Q31" s="65">
        <v>168</v>
      </c>
      <c r="R31" s="68">
        <f t="shared" si="41"/>
        <v>14</v>
      </c>
      <c r="S31" s="68">
        <v>2</v>
      </c>
      <c r="T31" s="62">
        <f t="shared" si="35"/>
        <v>8.3333333333333329E-2</v>
      </c>
      <c r="U31" s="68">
        <v>12</v>
      </c>
      <c r="V31" s="62">
        <f t="shared" si="36"/>
        <v>0.8571428571428571</v>
      </c>
      <c r="W31" s="62">
        <f t="shared" si="37"/>
        <v>0.33333333333333331</v>
      </c>
    </row>
    <row r="32" spans="1:23" ht="15.75" thickBot="1" x14ac:dyDescent="0.25">
      <c r="A32" s="29" t="s">
        <v>26</v>
      </c>
      <c r="B32" s="3" t="s">
        <v>8</v>
      </c>
      <c r="C32" s="30">
        <v>994</v>
      </c>
      <c r="D32" s="5">
        <f t="shared" si="27"/>
        <v>326.6284</v>
      </c>
      <c r="E32" s="68">
        <f t="shared" si="28"/>
        <v>11</v>
      </c>
      <c r="F32" s="68">
        <v>3</v>
      </c>
      <c r="G32" s="62">
        <f t="shared" si="38"/>
        <v>3.3677414456305697E-2</v>
      </c>
      <c r="H32" s="68">
        <v>8</v>
      </c>
      <c r="I32" s="62">
        <f t="shared" si="30"/>
        <v>0.29391198070957703</v>
      </c>
      <c r="J32" s="5">
        <f t="shared" si="42"/>
        <v>60.832799999999999</v>
      </c>
      <c r="K32" s="68">
        <f t="shared" si="39"/>
        <v>12</v>
      </c>
      <c r="L32" s="68">
        <v>0</v>
      </c>
      <c r="M32" s="62">
        <f t="shared" si="40"/>
        <v>0.19726200339290645</v>
      </c>
      <c r="N32" s="68">
        <v>12</v>
      </c>
      <c r="O32" s="62">
        <f t="shared" si="33"/>
        <v>0.44086797106436554</v>
      </c>
      <c r="P32" s="62">
        <f t="shared" si="34"/>
        <v>0.19726200339290645</v>
      </c>
      <c r="Q32" s="65">
        <v>94</v>
      </c>
      <c r="R32" s="68">
        <f t="shared" si="41"/>
        <v>2</v>
      </c>
      <c r="S32" s="68">
        <v>2</v>
      </c>
      <c r="T32" s="62">
        <f t="shared" si="35"/>
        <v>2.1276595744680851E-2</v>
      </c>
      <c r="U32" s="68"/>
      <c r="V32" s="62">
        <f t="shared" si="36"/>
        <v>0</v>
      </c>
      <c r="W32" s="62">
        <f t="shared" si="37"/>
        <v>8.5106382978723402E-2</v>
      </c>
    </row>
    <row r="33" spans="1:23" ht="15.75" thickBot="1" x14ac:dyDescent="0.25">
      <c r="A33" s="29" t="s">
        <v>27</v>
      </c>
      <c r="B33" s="3" t="s">
        <v>8</v>
      </c>
      <c r="C33" s="30">
        <v>1499</v>
      </c>
      <c r="D33" s="5">
        <f t="shared" si="27"/>
        <v>492.57139999999998</v>
      </c>
      <c r="E33" s="68">
        <f t="shared" si="28"/>
        <v>61</v>
      </c>
      <c r="F33" s="68">
        <v>12</v>
      </c>
      <c r="G33" s="62">
        <f t="shared" si="38"/>
        <v>0.12383991437586511</v>
      </c>
      <c r="H33" s="68">
        <v>49</v>
      </c>
      <c r="I33" s="62">
        <f t="shared" si="30"/>
        <v>1.1937355680821096</v>
      </c>
      <c r="J33" s="5">
        <f t="shared" si="42"/>
        <v>91.738799999999998</v>
      </c>
      <c r="K33" s="68">
        <f t="shared" si="39"/>
        <v>0</v>
      </c>
      <c r="L33" s="68">
        <v>0</v>
      </c>
      <c r="M33" s="62">
        <f t="shared" si="40"/>
        <v>0</v>
      </c>
      <c r="N33" s="68"/>
      <c r="O33" s="62">
        <f t="shared" si="33"/>
        <v>0</v>
      </c>
      <c r="P33" s="62">
        <f t="shared" si="34"/>
        <v>0</v>
      </c>
      <c r="Q33" s="65">
        <v>141</v>
      </c>
      <c r="R33" s="68">
        <f t="shared" si="41"/>
        <v>0</v>
      </c>
      <c r="S33" s="68">
        <v>0</v>
      </c>
      <c r="T33" s="62">
        <f t="shared" si="35"/>
        <v>0</v>
      </c>
      <c r="U33" s="68"/>
      <c r="V33" s="62">
        <f t="shared" si="36"/>
        <v>0</v>
      </c>
      <c r="W33" s="62">
        <f t="shared" si="37"/>
        <v>0</v>
      </c>
    </row>
    <row r="34" spans="1:23" ht="15.75" thickBot="1" x14ac:dyDescent="0.25">
      <c r="A34" s="29" t="s">
        <v>87</v>
      </c>
      <c r="B34" s="3"/>
      <c r="C34" s="30"/>
      <c r="D34" s="5"/>
      <c r="E34" s="68">
        <f>H34</f>
        <v>11</v>
      </c>
      <c r="F34" s="68"/>
      <c r="G34" s="62"/>
      <c r="H34" s="68">
        <v>11</v>
      </c>
      <c r="I34" s="62"/>
      <c r="J34" s="5"/>
      <c r="K34" s="68"/>
      <c r="L34" s="68"/>
      <c r="M34" s="62"/>
      <c r="N34" s="68"/>
      <c r="O34" s="62"/>
      <c r="P34" s="62" t="e">
        <f t="shared" si="34"/>
        <v>#DIV/0!</v>
      </c>
      <c r="Q34" s="65"/>
      <c r="R34" s="68"/>
      <c r="S34" s="68"/>
      <c r="T34" s="62"/>
      <c r="U34" s="68"/>
      <c r="V34" s="62"/>
      <c r="W34" s="62"/>
    </row>
    <row r="35" spans="1:23" ht="15.75" thickBot="1" x14ac:dyDescent="0.25">
      <c r="A35" s="29" t="s">
        <v>28</v>
      </c>
      <c r="B35" s="3" t="s">
        <v>8</v>
      </c>
      <c r="C35" s="30">
        <v>1202</v>
      </c>
      <c r="D35" s="5">
        <f t="shared" si="27"/>
        <v>394.97719999999998</v>
      </c>
      <c r="E35" s="68">
        <f t="shared" si="28"/>
        <v>126</v>
      </c>
      <c r="F35" s="68">
        <v>72</v>
      </c>
      <c r="G35" s="62">
        <f t="shared" si="38"/>
        <v>0.31900575526891173</v>
      </c>
      <c r="H35" s="68">
        <v>54</v>
      </c>
      <c r="I35" s="62">
        <f t="shared" si="30"/>
        <v>1.6406010270972604</v>
      </c>
      <c r="J35" s="5">
        <f t="shared" si="42"/>
        <v>73.562399999999997</v>
      </c>
      <c r="K35" s="68">
        <f t="shared" si="39"/>
        <v>4</v>
      </c>
      <c r="L35" s="68">
        <v>0</v>
      </c>
      <c r="M35" s="62">
        <f t="shared" si="40"/>
        <v>5.4375604928604833E-2</v>
      </c>
      <c r="N35" s="68">
        <v>4</v>
      </c>
      <c r="O35" s="62">
        <f t="shared" si="33"/>
        <v>0.12152600200720447</v>
      </c>
      <c r="P35" s="62">
        <f t="shared" si="34"/>
        <v>5.4375604928604833E-2</v>
      </c>
      <c r="Q35" s="65">
        <v>113</v>
      </c>
      <c r="R35" s="68">
        <f t="shared" si="41"/>
        <v>72</v>
      </c>
      <c r="S35" s="68">
        <v>20</v>
      </c>
      <c r="T35" s="62">
        <f t="shared" si="35"/>
        <v>0.63716814159292035</v>
      </c>
      <c r="U35" s="68">
        <v>52</v>
      </c>
      <c r="V35" s="62">
        <f t="shared" si="36"/>
        <v>5.5221238938053103</v>
      </c>
      <c r="W35" s="62">
        <f t="shared" si="37"/>
        <v>2.5486725663716814</v>
      </c>
    </row>
    <row r="36" spans="1:23" ht="26.25" thickBot="1" x14ac:dyDescent="0.25">
      <c r="A36" s="29" t="s">
        <v>29</v>
      </c>
      <c r="B36" s="3" t="s">
        <v>4</v>
      </c>
      <c r="C36" s="30">
        <v>1920</v>
      </c>
      <c r="D36" s="5">
        <f t="shared" si="27"/>
        <v>630.91200000000003</v>
      </c>
      <c r="E36" s="68">
        <f t="shared" si="28"/>
        <v>75</v>
      </c>
      <c r="F36" s="68">
        <v>42</v>
      </c>
      <c r="G36" s="62">
        <f t="shared" si="38"/>
        <v>0.11887553256238587</v>
      </c>
      <c r="H36" s="68">
        <v>33</v>
      </c>
      <c r="I36" s="62">
        <f t="shared" si="30"/>
        <v>0.62766281192939744</v>
      </c>
      <c r="J36" s="5">
        <f t="shared" si="42"/>
        <v>117.50399999999999</v>
      </c>
      <c r="K36" s="68">
        <f t="shared" si="39"/>
        <v>11</v>
      </c>
      <c r="L36" s="68">
        <v>6</v>
      </c>
      <c r="M36" s="62">
        <f t="shared" si="40"/>
        <v>9.3613834422657957E-2</v>
      </c>
      <c r="N36" s="68">
        <v>5</v>
      </c>
      <c r="O36" s="62">
        <f t="shared" si="33"/>
        <v>9.5100426049908704E-2</v>
      </c>
      <c r="P36" s="62">
        <f t="shared" si="34"/>
        <v>9.3613834422657957E-2</v>
      </c>
      <c r="Q36" s="65">
        <v>181</v>
      </c>
      <c r="R36" s="68">
        <f t="shared" si="41"/>
        <v>11</v>
      </c>
      <c r="S36" s="68">
        <v>6</v>
      </c>
      <c r="T36" s="62">
        <f t="shared" si="35"/>
        <v>6.0773480662983423E-2</v>
      </c>
      <c r="U36" s="68">
        <v>5</v>
      </c>
      <c r="V36" s="62">
        <f t="shared" si="36"/>
        <v>0.33149171270718231</v>
      </c>
      <c r="W36" s="62">
        <f t="shared" si="37"/>
        <v>0.24309392265193369</v>
      </c>
    </row>
    <row r="37" spans="1:23" ht="26.25" thickBot="1" x14ac:dyDescent="0.25">
      <c r="A37" s="27" t="s">
        <v>30</v>
      </c>
      <c r="B37" s="3" t="s">
        <v>4</v>
      </c>
      <c r="C37" s="30">
        <v>1780</v>
      </c>
      <c r="D37" s="5">
        <f t="shared" si="27"/>
        <v>584.90800000000002</v>
      </c>
      <c r="E37" s="68">
        <f t="shared" si="28"/>
        <v>130</v>
      </c>
      <c r="F37" s="68">
        <v>75</v>
      </c>
      <c r="G37" s="62">
        <f t="shared" si="38"/>
        <v>0.22225717548742707</v>
      </c>
      <c r="H37" s="68">
        <v>55</v>
      </c>
      <c r="I37" s="62">
        <f t="shared" si="30"/>
        <v>1.1283825832438605</v>
      </c>
      <c r="J37" s="5">
        <f t="shared" si="42"/>
        <v>108.93599999999999</v>
      </c>
      <c r="K37" s="68">
        <f t="shared" si="39"/>
        <v>14</v>
      </c>
      <c r="L37" s="68">
        <v>0</v>
      </c>
      <c r="M37" s="62">
        <f t="shared" si="40"/>
        <v>0.12851582580597784</v>
      </c>
      <c r="N37" s="68">
        <v>14</v>
      </c>
      <c r="O37" s="62">
        <f t="shared" si="33"/>
        <v>0.28722465755298271</v>
      </c>
      <c r="P37" s="62">
        <f t="shared" si="34"/>
        <v>0.12851582580597784</v>
      </c>
      <c r="Q37" s="65">
        <v>168</v>
      </c>
      <c r="R37" s="68">
        <f t="shared" si="41"/>
        <v>16</v>
      </c>
      <c r="S37" s="68">
        <v>12</v>
      </c>
      <c r="T37" s="62">
        <f t="shared" si="35"/>
        <v>9.5238095238095233E-2</v>
      </c>
      <c r="U37" s="68">
        <v>4</v>
      </c>
      <c r="V37" s="62">
        <f t="shared" si="36"/>
        <v>0.2857142857142857</v>
      </c>
      <c r="W37" s="62">
        <f t="shared" si="37"/>
        <v>0.38095238095238093</v>
      </c>
    </row>
    <row r="38" spans="1:23" ht="15.75" thickBot="1" x14ac:dyDescent="0.25">
      <c r="A38" s="27" t="s">
        <v>31</v>
      </c>
      <c r="B38" s="3" t="s">
        <v>8</v>
      </c>
      <c r="C38" s="30">
        <v>2200</v>
      </c>
      <c r="D38" s="5">
        <f t="shared" si="27"/>
        <v>722.92</v>
      </c>
      <c r="E38" s="68">
        <f t="shared" si="28"/>
        <v>23</v>
      </c>
      <c r="F38" s="68">
        <v>7</v>
      </c>
      <c r="G38" s="62">
        <f t="shared" si="38"/>
        <v>3.1815415260333095E-2</v>
      </c>
      <c r="H38" s="68">
        <v>16</v>
      </c>
      <c r="I38" s="62">
        <f t="shared" si="30"/>
        <v>0.26558955347756324</v>
      </c>
      <c r="J38" s="5">
        <f t="shared" si="42"/>
        <v>134.63999999999999</v>
      </c>
      <c r="K38" s="68">
        <f t="shared" si="39"/>
        <v>2</v>
      </c>
      <c r="L38" s="68">
        <v>0</v>
      </c>
      <c r="M38" s="62">
        <f t="shared" si="40"/>
        <v>1.4854426619132503E-2</v>
      </c>
      <c r="N38" s="68">
        <v>2</v>
      </c>
      <c r="O38" s="62">
        <f t="shared" si="33"/>
        <v>3.3198694184695406E-2</v>
      </c>
      <c r="P38" s="62">
        <f t="shared" si="34"/>
        <v>1.4854426619132503E-2</v>
      </c>
      <c r="Q38" s="65">
        <v>207</v>
      </c>
      <c r="R38" s="68">
        <f t="shared" si="41"/>
        <v>15</v>
      </c>
      <c r="S38" s="68">
        <v>0</v>
      </c>
      <c r="T38" s="62">
        <f t="shared" si="35"/>
        <v>7.2463768115942032E-2</v>
      </c>
      <c r="U38" s="68">
        <v>15</v>
      </c>
      <c r="V38" s="62">
        <f t="shared" si="36"/>
        <v>0.86956521739130432</v>
      </c>
      <c r="W38" s="62">
        <f t="shared" si="37"/>
        <v>0.28985507246376813</v>
      </c>
    </row>
    <row r="39" spans="1:23" ht="15.75" thickBot="1" x14ac:dyDescent="0.25">
      <c r="A39" s="27" t="s">
        <v>32</v>
      </c>
      <c r="B39" s="31" t="s">
        <v>33</v>
      </c>
      <c r="C39" s="28">
        <v>1208</v>
      </c>
      <c r="D39" s="5">
        <f t="shared" si="27"/>
        <v>396.94880000000001</v>
      </c>
      <c r="E39" s="68">
        <f t="shared" si="28"/>
        <v>87</v>
      </c>
      <c r="F39" s="68">
        <v>26</v>
      </c>
      <c r="G39" s="62">
        <f t="shared" si="38"/>
        <v>0.21917184281700813</v>
      </c>
      <c r="H39" s="68">
        <v>61</v>
      </c>
      <c r="I39" s="62">
        <f t="shared" si="30"/>
        <v>1.8440665395637925</v>
      </c>
      <c r="J39" s="5">
        <f t="shared" si="42"/>
        <v>73.929599999999994</v>
      </c>
      <c r="K39" s="68">
        <f t="shared" si="39"/>
        <v>14</v>
      </c>
      <c r="L39" s="68">
        <v>2</v>
      </c>
      <c r="M39" s="62">
        <f t="shared" si="40"/>
        <v>0.18936934597238456</v>
      </c>
      <c r="N39" s="68">
        <v>12</v>
      </c>
      <c r="O39" s="62">
        <f t="shared" si="33"/>
        <v>0.36276718811090997</v>
      </c>
      <c r="P39" s="62">
        <f t="shared" si="34"/>
        <v>0.18936934597238456</v>
      </c>
      <c r="Q39" s="65">
        <v>114</v>
      </c>
      <c r="R39" s="68">
        <f t="shared" si="41"/>
        <v>0</v>
      </c>
      <c r="S39" s="68">
        <v>0</v>
      </c>
      <c r="T39" s="62">
        <f t="shared" si="35"/>
        <v>0</v>
      </c>
      <c r="U39" s="68"/>
      <c r="V39" s="62">
        <f t="shared" si="36"/>
        <v>0</v>
      </c>
      <c r="W39" s="62">
        <f t="shared" si="37"/>
        <v>0</v>
      </c>
    </row>
    <row r="40" spans="1:23" ht="15.75" thickBot="1" x14ac:dyDescent="0.25">
      <c r="A40" s="27" t="s">
        <v>34</v>
      </c>
      <c r="B40" s="31" t="s">
        <v>33</v>
      </c>
      <c r="C40" s="28">
        <v>1232</v>
      </c>
      <c r="D40" s="5">
        <f t="shared" si="27"/>
        <v>404.83519999999999</v>
      </c>
      <c r="E40" s="68">
        <f t="shared" si="28"/>
        <v>75</v>
      </c>
      <c r="F40" s="68">
        <v>56</v>
      </c>
      <c r="G40" s="62">
        <f t="shared" si="38"/>
        <v>0.18526057022709488</v>
      </c>
      <c r="H40" s="68">
        <v>19</v>
      </c>
      <c r="I40" s="62">
        <f t="shared" si="30"/>
        <v>0.56319213349036845</v>
      </c>
      <c r="J40" s="5">
        <f t="shared" si="42"/>
        <v>75.398399999999995</v>
      </c>
      <c r="K40" s="68">
        <f t="shared" si="39"/>
        <v>0</v>
      </c>
      <c r="L40" s="68">
        <v>0</v>
      </c>
      <c r="M40" s="62">
        <f t="shared" si="40"/>
        <v>0</v>
      </c>
      <c r="N40" s="68"/>
      <c r="O40" s="62">
        <f t="shared" si="33"/>
        <v>0</v>
      </c>
      <c r="P40" s="62">
        <f t="shared" si="34"/>
        <v>0</v>
      </c>
      <c r="Q40" s="65">
        <v>116</v>
      </c>
      <c r="R40" s="68">
        <f t="shared" si="41"/>
        <v>15</v>
      </c>
      <c r="S40" s="68">
        <v>11</v>
      </c>
      <c r="T40" s="62">
        <f t="shared" si="35"/>
        <v>0.12931034482758622</v>
      </c>
      <c r="U40" s="68">
        <v>4</v>
      </c>
      <c r="V40" s="62">
        <f t="shared" si="36"/>
        <v>0.41379310344827591</v>
      </c>
      <c r="W40" s="62">
        <f t="shared" si="37"/>
        <v>0.51724137931034486</v>
      </c>
    </row>
    <row r="41" spans="1:23" ht="15.75" thickBot="1" x14ac:dyDescent="0.25">
      <c r="A41" s="27" t="s">
        <v>35</v>
      </c>
      <c r="B41" s="31" t="s">
        <v>33</v>
      </c>
      <c r="C41" s="28">
        <v>511</v>
      </c>
      <c r="D41" s="5">
        <f t="shared" si="27"/>
        <v>167.91460000000001</v>
      </c>
      <c r="E41" s="68">
        <f t="shared" si="28"/>
        <v>34</v>
      </c>
      <c r="F41" s="68">
        <v>18</v>
      </c>
      <c r="G41" s="62">
        <f t="shared" si="38"/>
        <v>0.20248388168747683</v>
      </c>
      <c r="H41" s="68">
        <v>16</v>
      </c>
      <c r="I41" s="62">
        <f t="shared" si="30"/>
        <v>1.1434383907057517</v>
      </c>
      <c r="J41" s="5">
        <f t="shared" si="42"/>
        <v>31.273199999999999</v>
      </c>
      <c r="K41" s="68">
        <f t="shared" si="39"/>
        <v>0</v>
      </c>
      <c r="L41" s="68">
        <v>0</v>
      </c>
      <c r="M41" s="62">
        <f t="shared" si="40"/>
        <v>0</v>
      </c>
      <c r="N41" s="68"/>
      <c r="O41" s="62">
        <f t="shared" si="33"/>
        <v>0</v>
      </c>
      <c r="P41" s="62">
        <f t="shared" si="34"/>
        <v>0</v>
      </c>
      <c r="Q41" s="65">
        <v>48</v>
      </c>
      <c r="R41" s="68">
        <f t="shared" si="41"/>
        <v>5</v>
      </c>
      <c r="S41" s="68">
        <v>0</v>
      </c>
      <c r="T41" s="62">
        <f t="shared" si="35"/>
        <v>0.10416666666666667</v>
      </c>
      <c r="U41" s="68">
        <v>5</v>
      </c>
      <c r="V41" s="62">
        <f t="shared" si="36"/>
        <v>1.25</v>
      </c>
      <c r="W41" s="62">
        <f t="shared" si="37"/>
        <v>0.41666666666666669</v>
      </c>
    </row>
    <row r="42" spans="1:23" ht="15.75" thickBot="1" x14ac:dyDescent="0.25">
      <c r="A42" s="27" t="s">
        <v>36</v>
      </c>
      <c r="B42" s="31" t="s">
        <v>33</v>
      </c>
      <c r="C42" s="28">
        <v>314</v>
      </c>
      <c r="D42" s="5">
        <f t="shared" si="27"/>
        <v>103.18040000000001</v>
      </c>
      <c r="E42" s="68">
        <f t="shared" si="28"/>
        <v>14</v>
      </c>
      <c r="F42" s="68">
        <v>11</v>
      </c>
      <c r="G42" s="62">
        <f t="shared" si="38"/>
        <v>0.13568468430050667</v>
      </c>
      <c r="H42" s="68">
        <v>3</v>
      </c>
      <c r="I42" s="62">
        <f t="shared" si="30"/>
        <v>0.34890347391558862</v>
      </c>
      <c r="J42" s="5">
        <f t="shared" si="42"/>
        <v>19.216799999999999</v>
      </c>
      <c r="K42" s="68">
        <f t="shared" si="39"/>
        <v>0</v>
      </c>
      <c r="L42" s="68">
        <v>0</v>
      </c>
      <c r="M42" s="62">
        <f t="shared" si="40"/>
        <v>0</v>
      </c>
      <c r="N42" s="68"/>
      <c r="O42" s="62">
        <f t="shared" si="33"/>
        <v>0</v>
      </c>
      <c r="P42" s="62">
        <f t="shared" si="34"/>
        <v>0</v>
      </c>
      <c r="Q42" s="65">
        <v>30</v>
      </c>
      <c r="R42" s="68">
        <f t="shared" si="41"/>
        <v>2</v>
      </c>
      <c r="S42" s="68">
        <v>1</v>
      </c>
      <c r="T42" s="62">
        <f t="shared" si="35"/>
        <v>6.6666666666666666E-2</v>
      </c>
      <c r="U42" s="68">
        <v>1</v>
      </c>
      <c r="V42" s="62">
        <f t="shared" si="36"/>
        <v>0.4</v>
      </c>
      <c r="W42" s="62">
        <f t="shared" si="37"/>
        <v>0.26666666666666666</v>
      </c>
    </row>
    <row r="43" spans="1:23" ht="26.25" thickBot="1" x14ac:dyDescent="0.25">
      <c r="A43" s="27" t="s">
        <v>37</v>
      </c>
      <c r="B43" s="3" t="s">
        <v>4</v>
      </c>
      <c r="C43" s="28">
        <v>156</v>
      </c>
      <c r="D43" s="5">
        <v>56</v>
      </c>
      <c r="E43" s="68">
        <f t="shared" si="28"/>
        <v>14</v>
      </c>
      <c r="F43" s="68">
        <v>4</v>
      </c>
      <c r="G43" s="62">
        <f t="shared" si="38"/>
        <v>0.25</v>
      </c>
      <c r="H43" s="68">
        <v>10</v>
      </c>
      <c r="I43" s="62">
        <f t="shared" si="30"/>
        <v>2.1428571428571428</v>
      </c>
      <c r="J43" s="5">
        <f t="shared" si="42"/>
        <v>9.5472000000000001</v>
      </c>
      <c r="K43" s="68">
        <f t="shared" si="39"/>
        <v>0</v>
      </c>
      <c r="L43" s="68">
        <v>0</v>
      </c>
      <c r="M43" s="62">
        <f t="shared" si="40"/>
        <v>0</v>
      </c>
      <c r="N43" s="68"/>
      <c r="O43" s="62">
        <f t="shared" si="33"/>
        <v>0</v>
      </c>
      <c r="P43" s="62">
        <f t="shared" si="34"/>
        <v>0</v>
      </c>
      <c r="Q43" s="65">
        <v>15</v>
      </c>
      <c r="R43" s="68">
        <f t="shared" si="41"/>
        <v>0</v>
      </c>
      <c r="S43" s="68">
        <v>0</v>
      </c>
      <c r="T43" s="62">
        <f t="shared" si="35"/>
        <v>0</v>
      </c>
      <c r="U43" s="68"/>
      <c r="V43" s="62">
        <f t="shared" si="36"/>
        <v>0</v>
      </c>
      <c r="W43" s="62">
        <f t="shared" si="37"/>
        <v>0</v>
      </c>
    </row>
    <row r="44" spans="1:23" ht="26.25" thickBot="1" x14ac:dyDescent="0.25">
      <c r="A44" s="32" t="s">
        <v>38</v>
      </c>
      <c r="B44" s="3" t="s">
        <v>4</v>
      </c>
      <c r="C44" s="28">
        <v>156</v>
      </c>
      <c r="D44" s="5">
        <f t="shared" si="27"/>
        <v>51.261600000000001</v>
      </c>
      <c r="E44" s="68">
        <f t="shared" si="28"/>
        <v>94</v>
      </c>
      <c r="F44" s="68">
        <v>57</v>
      </c>
      <c r="G44" s="62">
        <f t="shared" si="38"/>
        <v>1.8337312920392652</v>
      </c>
      <c r="H44" s="68">
        <v>37</v>
      </c>
      <c r="I44" s="62">
        <f t="shared" si="30"/>
        <v>8.661454187930147</v>
      </c>
      <c r="J44" s="5">
        <f t="shared" si="42"/>
        <v>9.5472000000000001</v>
      </c>
      <c r="K44" s="68">
        <f t="shared" si="39"/>
        <v>0</v>
      </c>
      <c r="L44" s="68">
        <v>0</v>
      </c>
      <c r="M44" s="62">
        <f t="shared" si="40"/>
        <v>0</v>
      </c>
      <c r="N44" s="68"/>
      <c r="O44" s="62">
        <f t="shared" si="33"/>
        <v>0</v>
      </c>
      <c r="P44" s="62">
        <f t="shared" si="34"/>
        <v>0</v>
      </c>
      <c r="Q44" s="65">
        <v>15</v>
      </c>
      <c r="R44" s="68">
        <f t="shared" si="41"/>
        <v>31</v>
      </c>
      <c r="S44" s="68">
        <v>14</v>
      </c>
      <c r="T44" s="62">
        <f t="shared" si="35"/>
        <v>2.0666666666666669</v>
      </c>
      <c r="U44" s="68">
        <v>17</v>
      </c>
      <c r="V44" s="62">
        <f t="shared" si="36"/>
        <v>13.6</v>
      </c>
      <c r="W44" s="62">
        <f t="shared" si="37"/>
        <v>8.2666666666666675</v>
      </c>
    </row>
    <row r="45" spans="1:23" ht="63.75" x14ac:dyDescent="0.2">
      <c r="A45" s="32" t="s">
        <v>39</v>
      </c>
      <c r="B45" s="31" t="s">
        <v>40</v>
      </c>
      <c r="C45" s="28">
        <v>1265</v>
      </c>
      <c r="D45" s="5">
        <f t="shared" si="27"/>
        <v>415.67900000000003</v>
      </c>
      <c r="E45" s="68">
        <f t="shared" si="28"/>
        <v>78</v>
      </c>
      <c r="F45" s="68">
        <v>50</v>
      </c>
      <c r="G45" s="62">
        <f t="shared" si="38"/>
        <v>0.18764479321784355</v>
      </c>
      <c r="H45" s="68">
        <v>28</v>
      </c>
      <c r="I45" s="62">
        <f t="shared" si="30"/>
        <v>0.80831603232301841</v>
      </c>
      <c r="J45" s="5">
        <f t="shared" si="42"/>
        <v>77.417999999999992</v>
      </c>
      <c r="K45" s="68">
        <f t="shared" si="39"/>
        <v>2</v>
      </c>
      <c r="L45" s="68">
        <v>1</v>
      </c>
      <c r="M45" s="62">
        <f t="shared" si="40"/>
        <v>2.5833785424578266E-2</v>
      </c>
      <c r="N45" s="68">
        <v>1</v>
      </c>
      <c r="O45" s="62">
        <f t="shared" si="33"/>
        <v>2.8868429725822084E-2</v>
      </c>
      <c r="P45" s="62">
        <f t="shared" si="34"/>
        <v>2.5833785424578266E-2</v>
      </c>
      <c r="Q45" s="5">
        <v>100</v>
      </c>
      <c r="R45" s="68">
        <f t="shared" si="41"/>
        <v>12</v>
      </c>
      <c r="S45" s="68">
        <v>10</v>
      </c>
      <c r="T45" s="62">
        <f t="shared" si="35"/>
        <v>0.12</v>
      </c>
      <c r="U45" s="68">
        <v>2</v>
      </c>
      <c r="V45" s="62">
        <f t="shared" si="36"/>
        <v>0.24</v>
      </c>
      <c r="W45" s="62">
        <f t="shared" si="37"/>
        <v>0.48</v>
      </c>
    </row>
    <row r="46" spans="1:23" ht="25.5" x14ac:dyDescent="0.2">
      <c r="A46" s="9" t="s">
        <v>12</v>
      </c>
      <c r="B46" s="10"/>
      <c r="C46" s="12">
        <f>SUM(C24:C44)</f>
        <v>26629</v>
      </c>
      <c r="D46" s="12">
        <f>SUM(D24:D44)</f>
        <v>8755.0277999999998</v>
      </c>
      <c r="E46" s="68">
        <f t="shared" si="28"/>
        <v>1776</v>
      </c>
      <c r="F46" s="69">
        <f>SUM(F24:F44)</f>
        <v>954</v>
      </c>
      <c r="G46" s="62">
        <f t="shared" si="38"/>
        <v>0.20285486700567645</v>
      </c>
      <c r="H46" s="12">
        <f>SUM(H24:H44)</f>
        <v>822</v>
      </c>
      <c r="I46" s="62">
        <f t="shared" si="30"/>
        <v>1.1266668964774733</v>
      </c>
      <c r="J46" s="12">
        <f>SUM(J24:J44)</f>
        <v>1625.1451999999997</v>
      </c>
      <c r="K46" s="68">
        <f t="shared" si="39"/>
        <v>150</v>
      </c>
      <c r="L46" s="69">
        <f>SUM(L24:L44)</f>
        <v>33</v>
      </c>
      <c r="M46" s="62">
        <f t="shared" si="40"/>
        <v>9.2299444997283958E-2</v>
      </c>
      <c r="N46" s="12">
        <f>SUM(N24:N44)</f>
        <v>117</v>
      </c>
      <c r="O46" s="62">
        <f t="shared" si="33"/>
        <v>0.16036499621394693</v>
      </c>
      <c r="P46" s="62">
        <f t="shared" si="34"/>
        <v>9.2299444997283958E-2</v>
      </c>
      <c r="Q46" s="12">
        <f>SUM(Q23:Q44)</f>
        <v>2510</v>
      </c>
      <c r="R46" s="68">
        <f t="shared" si="41"/>
        <v>323</v>
      </c>
      <c r="S46" s="69">
        <f>SUM(S24:S45)</f>
        <v>124</v>
      </c>
      <c r="T46" s="62">
        <f t="shared" si="35"/>
        <v>0.12868525896414343</v>
      </c>
      <c r="U46" s="12">
        <f>SUM(U24:U45)</f>
        <v>199</v>
      </c>
      <c r="V46" s="62">
        <f t="shared" si="36"/>
        <v>0.95139442231075699</v>
      </c>
      <c r="W46" s="62">
        <f t="shared" si="37"/>
        <v>0.51474103585657371</v>
      </c>
    </row>
    <row r="47" spans="1:23" x14ac:dyDescent="0.2">
      <c r="A47" s="23"/>
      <c r="B47" s="24"/>
      <c r="C47" s="25"/>
      <c r="D47" s="26"/>
      <c r="E47" s="73"/>
      <c r="F47" s="73"/>
      <c r="G47" s="26"/>
      <c r="H47" s="73"/>
      <c r="I47" s="26"/>
      <c r="J47" s="26"/>
      <c r="K47" s="73"/>
      <c r="L47" s="73"/>
      <c r="M47" s="26"/>
      <c r="N47" s="73"/>
      <c r="O47" s="26"/>
      <c r="P47" s="26"/>
      <c r="Q47" s="26"/>
      <c r="R47" s="73"/>
      <c r="S47" s="73"/>
      <c r="T47" s="26"/>
      <c r="U47" s="73"/>
      <c r="V47" s="26"/>
      <c r="W47" s="26"/>
    </row>
    <row r="48" spans="1:23" x14ac:dyDescent="0.2">
      <c r="A48" s="85" t="s">
        <v>41</v>
      </c>
      <c r="B48" s="85"/>
      <c r="C48" s="85"/>
      <c r="D48" s="85"/>
      <c r="E48" s="85"/>
      <c r="F48" s="85"/>
      <c r="G48" s="85"/>
      <c r="H48" s="85"/>
      <c r="I48" s="85"/>
      <c r="J48" s="85"/>
      <c r="K48" s="66"/>
      <c r="L48" s="66"/>
      <c r="M48" s="43"/>
      <c r="N48" s="83"/>
      <c r="O48" s="81"/>
      <c r="P48" s="43"/>
      <c r="R48" s="66"/>
      <c r="S48" s="66"/>
      <c r="T48" s="60"/>
      <c r="U48" s="83"/>
      <c r="V48" s="81"/>
      <c r="W48" s="60"/>
    </row>
    <row r="49" spans="1:23" ht="39" customHeight="1" thickBot="1" x14ac:dyDescent="0.3">
      <c r="A49" s="86" t="s">
        <v>1</v>
      </c>
      <c r="B49" s="86"/>
      <c r="C49" s="86"/>
      <c r="D49" s="1" t="s">
        <v>2</v>
      </c>
      <c r="E49" s="79" t="s">
        <v>77</v>
      </c>
      <c r="F49" s="79" t="s">
        <v>77</v>
      </c>
      <c r="G49" s="1" t="s">
        <v>79</v>
      </c>
      <c r="H49" s="79" t="s">
        <v>83</v>
      </c>
      <c r="I49" s="1" t="s">
        <v>84</v>
      </c>
      <c r="J49" s="1" t="s">
        <v>90</v>
      </c>
      <c r="K49" s="67" t="s">
        <v>78</v>
      </c>
      <c r="L49" s="67" t="s">
        <v>78</v>
      </c>
      <c r="M49" s="1" t="s">
        <v>79</v>
      </c>
      <c r="N49" s="79" t="s">
        <v>83</v>
      </c>
      <c r="O49" s="1" t="s">
        <v>84</v>
      </c>
      <c r="P49" s="1" t="s">
        <v>88</v>
      </c>
      <c r="Q49" s="1" t="s">
        <v>91</v>
      </c>
      <c r="R49" s="67" t="s">
        <v>81</v>
      </c>
      <c r="S49" s="67" t="s">
        <v>81</v>
      </c>
      <c r="T49" s="1" t="s">
        <v>79</v>
      </c>
      <c r="U49" s="79" t="s">
        <v>83</v>
      </c>
      <c r="V49" s="1" t="s">
        <v>84</v>
      </c>
      <c r="W49" s="1" t="s">
        <v>80</v>
      </c>
    </row>
    <row r="50" spans="1:23" ht="26.25" thickBot="1" x14ac:dyDescent="0.25">
      <c r="A50" s="35" t="s">
        <v>42</v>
      </c>
      <c r="B50" s="3" t="s">
        <v>4</v>
      </c>
      <c r="C50" s="11">
        <v>2058</v>
      </c>
      <c r="D50" s="5">
        <f t="shared" ref="D50:D53" si="43">C50*0.3286</f>
        <v>676.25879999999995</v>
      </c>
      <c r="E50" s="68">
        <f t="shared" ref="E50:E54" si="44">F50+H50</f>
        <v>25</v>
      </c>
      <c r="F50" s="68">
        <v>0</v>
      </c>
      <c r="G50" s="62">
        <f t="shared" ref="G50" si="45">E50/D50</f>
        <v>3.6968095646223019E-2</v>
      </c>
      <c r="H50" s="68">
        <v>25</v>
      </c>
      <c r="I50" s="62">
        <f t="shared" ref="I50:I54" si="46">H50/(D50/12)</f>
        <v>0.4436171477546762</v>
      </c>
      <c r="J50" s="5">
        <f>C50*0.0612</f>
        <v>125.94959999999999</v>
      </c>
      <c r="K50" s="68">
        <f t="shared" ref="K50:K54" si="47">L50+N50</f>
        <v>4</v>
      </c>
      <c r="L50" s="68">
        <v>0</v>
      </c>
      <c r="M50" s="62">
        <f t="shared" ref="M50" si="48">K50/J50</f>
        <v>3.1758735240127803E-2</v>
      </c>
      <c r="N50" s="68">
        <v>4</v>
      </c>
      <c r="O50" s="62">
        <f t="shared" ref="O50:O54" si="49">N50/(D50/12)</f>
        <v>7.0978743640748201E-2</v>
      </c>
      <c r="P50" s="62">
        <f t="shared" ref="P50:P54" si="50">K50/(J50)</f>
        <v>3.1758735240127803E-2</v>
      </c>
      <c r="Q50" s="64">
        <v>194</v>
      </c>
      <c r="R50" s="68">
        <f t="shared" ref="R50:R54" si="51">S50+U50</f>
        <v>13</v>
      </c>
      <c r="S50" s="68">
        <v>1</v>
      </c>
      <c r="T50" s="62">
        <f t="shared" ref="T50:T54" si="52">R50/Q50</f>
        <v>6.7010309278350513E-2</v>
      </c>
      <c r="U50" s="68">
        <v>12</v>
      </c>
      <c r="V50" s="62">
        <f t="shared" ref="V50:V54" si="53">U50/(Q50/12)</f>
        <v>0.74226804123711332</v>
      </c>
      <c r="W50" s="62">
        <f t="shared" ref="W50:W54" si="54">R50/(Q50/4)</f>
        <v>0.26804123711340205</v>
      </c>
    </row>
    <row r="51" spans="1:23" ht="26.25" thickBot="1" x14ac:dyDescent="0.25">
      <c r="A51" s="35" t="s">
        <v>43</v>
      </c>
      <c r="B51" s="3" t="s">
        <v>4</v>
      </c>
      <c r="C51" s="11">
        <v>2300</v>
      </c>
      <c r="D51" s="5">
        <f t="shared" si="43"/>
        <v>755.78</v>
      </c>
      <c r="E51" s="68">
        <f t="shared" si="44"/>
        <v>25</v>
      </c>
      <c r="F51" s="68">
        <v>0</v>
      </c>
      <c r="G51" s="62">
        <f t="shared" ref="G51:G54" si="55">E51/D51</f>
        <v>3.307840906083781E-2</v>
      </c>
      <c r="H51" s="68">
        <v>25</v>
      </c>
      <c r="I51" s="62">
        <f t="shared" si="46"/>
        <v>0.39694090873005372</v>
      </c>
      <c r="J51" s="5">
        <f>C51*0.0612</f>
        <v>140.76</v>
      </c>
      <c r="K51" s="68">
        <f t="shared" si="47"/>
        <v>6</v>
      </c>
      <c r="L51" s="68">
        <v>0</v>
      </c>
      <c r="M51" s="62">
        <f t="shared" ref="M51:M54" si="56">K51/J51</f>
        <v>4.2625745950554135E-2</v>
      </c>
      <c r="N51" s="68">
        <v>6</v>
      </c>
      <c r="O51" s="62">
        <f t="shared" si="49"/>
        <v>9.5265818095212895E-2</v>
      </c>
      <c r="P51" s="62">
        <f t="shared" si="50"/>
        <v>4.2625745950554135E-2</v>
      </c>
      <c r="Q51" s="65">
        <v>217</v>
      </c>
      <c r="R51" s="68">
        <f t="shared" si="51"/>
        <v>25</v>
      </c>
      <c r="S51" s="68">
        <v>2</v>
      </c>
      <c r="T51" s="62">
        <f t="shared" si="52"/>
        <v>0.1152073732718894</v>
      </c>
      <c r="U51" s="68">
        <v>23</v>
      </c>
      <c r="V51" s="62">
        <f t="shared" si="53"/>
        <v>1.271889400921659</v>
      </c>
      <c r="W51" s="62">
        <f t="shared" si="54"/>
        <v>0.46082949308755761</v>
      </c>
    </row>
    <row r="52" spans="1:23" ht="26.25" thickBot="1" x14ac:dyDescent="0.25">
      <c r="A52" s="35" t="s">
        <v>44</v>
      </c>
      <c r="B52" s="3" t="s">
        <v>4</v>
      </c>
      <c r="C52" s="11">
        <v>1578</v>
      </c>
      <c r="D52" s="5">
        <f t="shared" si="43"/>
        <v>518.5308</v>
      </c>
      <c r="E52" s="68">
        <f t="shared" si="44"/>
        <v>7</v>
      </c>
      <c r="F52" s="68">
        <v>0</v>
      </c>
      <c r="G52" s="62">
        <f t="shared" si="55"/>
        <v>1.349968025043064E-2</v>
      </c>
      <c r="H52" s="68">
        <v>7</v>
      </c>
      <c r="I52" s="62">
        <f t="shared" si="46"/>
        <v>0.16199616300516767</v>
      </c>
      <c r="J52" s="5">
        <f>C52*0.0612</f>
        <v>96.573599999999999</v>
      </c>
      <c r="K52" s="68">
        <f t="shared" si="47"/>
        <v>0</v>
      </c>
      <c r="L52" s="68">
        <v>0</v>
      </c>
      <c r="M52" s="62">
        <f t="shared" si="56"/>
        <v>0</v>
      </c>
      <c r="N52" s="68"/>
      <c r="O52" s="62">
        <f t="shared" si="49"/>
        <v>0</v>
      </c>
      <c r="P52" s="62">
        <f t="shared" si="50"/>
        <v>0</v>
      </c>
      <c r="Q52" s="65">
        <v>149</v>
      </c>
      <c r="R52" s="68">
        <f t="shared" si="51"/>
        <v>0</v>
      </c>
      <c r="S52" s="68">
        <v>0</v>
      </c>
      <c r="T52" s="62">
        <f t="shared" si="52"/>
        <v>0</v>
      </c>
      <c r="U52" s="68"/>
      <c r="V52" s="62">
        <f t="shared" si="53"/>
        <v>0</v>
      </c>
      <c r="W52" s="62">
        <f t="shared" si="54"/>
        <v>0</v>
      </c>
    </row>
    <row r="53" spans="1:23" ht="26.25" thickBot="1" x14ac:dyDescent="0.25">
      <c r="A53" s="35" t="s">
        <v>45</v>
      </c>
      <c r="B53" s="3" t="s">
        <v>4</v>
      </c>
      <c r="C53" s="11">
        <v>1780</v>
      </c>
      <c r="D53" s="5">
        <f t="shared" si="43"/>
        <v>584.90800000000002</v>
      </c>
      <c r="E53" s="68">
        <f t="shared" si="44"/>
        <v>0</v>
      </c>
      <c r="F53" s="68">
        <v>0</v>
      </c>
      <c r="G53" s="62">
        <f t="shared" si="55"/>
        <v>0</v>
      </c>
      <c r="H53" s="68"/>
      <c r="I53" s="62">
        <f t="shared" si="46"/>
        <v>0</v>
      </c>
      <c r="J53" s="5">
        <f>C53*0.0612</f>
        <v>108.93599999999999</v>
      </c>
      <c r="K53" s="68">
        <f t="shared" si="47"/>
        <v>0</v>
      </c>
      <c r="L53" s="68">
        <v>0</v>
      </c>
      <c r="M53" s="62">
        <f t="shared" si="56"/>
        <v>0</v>
      </c>
      <c r="N53" s="68"/>
      <c r="O53" s="62">
        <f t="shared" si="49"/>
        <v>0</v>
      </c>
      <c r="P53" s="62">
        <f t="shared" si="50"/>
        <v>0</v>
      </c>
      <c r="Q53" s="65">
        <v>168</v>
      </c>
      <c r="R53" s="68">
        <f t="shared" si="51"/>
        <v>0</v>
      </c>
      <c r="S53" s="68">
        <v>0</v>
      </c>
      <c r="T53" s="62">
        <f t="shared" si="52"/>
        <v>0</v>
      </c>
      <c r="U53" s="68"/>
      <c r="V53" s="62">
        <f t="shared" si="53"/>
        <v>0</v>
      </c>
      <c r="W53" s="62">
        <f t="shared" si="54"/>
        <v>0</v>
      </c>
    </row>
    <row r="54" spans="1:23" ht="25.5" x14ac:dyDescent="0.2">
      <c r="A54" s="9" t="s">
        <v>12</v>
      </c>
      <c r="B54" s="36"/>
      <c r="C54" s="12">
        <f>SUM(C50:C53)</f>
        <v>7716</v>
      </c>
      <c r="D54" s="12">
        <f>SUM(D50:D53)</f>
        <v>2535.4775999999997</v>
      </c>
      <c r="E54" s="68">
        <f t="shared" si="44"/>
        <v>57</v>
      </c>
      <c r="F54" s="69">
        <f>SUM(F50:F53)</f>
        <v>0</v>
      </c>
      <c r="G54" s="62">
        <f t="shared" si="55"/>
        <v>2.2480971632326787E-2</v>
      </c>
      <c r="H54" s="12">
        <f>SUM(H50:H53)</f>
        <v>57</v>
      </c>
      <c r="I54" s="62">
        <f t="shared" si="46"/>
        <v>0.26977165958792143</v>
      </c>
      <c r="J54" s="12">
        <f>SUM(J50:J53)</f>
        <v>472.21919999999994</v>
      </c>
      <c r="K54" s="68">
        <f t="shared" si="47"/>
        <v>10</v>
      </c>
      <c r="L54" s="69">
        <f>SUM(L50:L53)</f>
        <v>0</v>
      </c>
      <c r="M54" s="62">
        <f t="shared" si="56"/>
        <v>2.1176606118514456E-2</v>
      </c>
      <c r="N54" s="12">
        <f>SUM(N50:N53)</f>
        <v>10</v>
      </c>
      <c r="O54" s="62">
        <f t="shared" si="49"/>
        <v>4.7328361331214291E-2</v>
      </c>
      <c r="P54" s="62">
        <f t="shared" si="50"/>
        <v>2.1176606118514456E-2</v>
      </c>
      <c r="Q54" s="12">
        <f>SUM(Q50:Q53)</f>
        <v>728</v>
      </c>
      <c r="R54" s="68">
        <f t="shared" si="51"/>
        <v>38</v>
      </c>
      <c r="S54" s="69">
        <f>SUM(S50:S53)</f>
        <v>3</v>
      </c>
      <c r="T54" s="62">
        <f t="shared" si="52"/>
        <v>5.21978021978022E-2</v>
      </c>
      <c r="U54" s="12">
        <f>SUM(U50:U53)</f>
        <v>35</v>
      </c>
      <c r="V54" s="62">
        <f t="shared" si="53"/>
        <v>0.57692307692307698</v>
      </c>
      <c r="W54" s="62">
        <f t="shared" si="54"/>
        <v>0.2087912087912088</v>
      </c>
    </row>
    <row r="55" spans="1:23" x14ac:dyDescent="0.2">
      <c r="A55" s="37"/>
      <c r="B55" s="38"/>
      <c r="C55" s="39"/>
      <c r="D55" s="40"/>
      <c r="E55" s="75"/>
      <c r="F55" s="75"/>
      <c r="G55" s="40"/>
      <c r="H55" s="75"/>
      <c r="I55" s="40"/>
      <c r="J55" s="40"/>
      <c r="K55" s="75"/>
      <c r="L55" s="75"/>
      <c r="M55" s="40"/>
      <c r="N55" s="75"/>
      <c r="O55" s="40"/>
      <c r="P55" s="40"/>
      <c r="Q55" s="40"/>
      <c r="R55" s="75"/>
      <c r="S55" s="75"/>
      <c r="T55" s="40"/>
      <c r="U55" s="75"/>
      <c r="V55" s="40"/>
      <c r="W55" s="40"/>
    </row>
    <row r="56" spans="1:23" x14ac:dyDescent="0.2">
      <c r="A56" s="85" t="s">
        <v>46</v>
      </c>
      <c r="B56" s="85"/>
      <c r="C56" s="85"/>
      <c r="D56" s="85"/>
      <c r="E56" s="85"/>
      <c r="F56" s="85"/>
      <c r="G56" s="85"/>
      <c r="H56" s="85"/>
      <c r="I56" s="85"/>
      <c r="J56" s="85"/>
      <c r="K56" s="66"/>
      <c r="L56" s="66"/>
      <c r="M56" s="43"/>
      <c r="N56" s="83"/>
      <c r="O56" s="81"/>
      <c r="P56" s="43"/>
      <c r="R56" s="66"/>
      <c r="S56" s="66"/>
      <c r="T56" s="60"/>
      <c r="U56" s="83"/>
      <c r="V56" s="81"/>
      <c r="W56" s="60"/>
    </row>
    <row r="57" spans="1:23" ht="39" customHeight="1" thickBot="1" x14ac:dyDescent="0.3">
      <c r="A57" s="86" t="s">
        <v>1</v>
      </c>
      <c r="B57" s="86"/>
      <c r="C57" s="86"/>
      <c r="D57" s="1" t="s">
        <v>2</v>
      </c>
      <c r="E57" s="79" t="s">
        <v>77</v>
      </c>
      <c r="F57" s="79" t="s">
        <v>77</v>
      </c>
      <c r="G57" s="1" t="s">
        <v>79</v>
      </c>
      <c r="H57" s="79" t="s">
        <v>83</v>
      </c>
      <c r="I57" s="1" t="s">
        <v>84</v>
      </c>
      <c r="J57" s="1" t="s">
        <v>90</v>
      </c>
      <c r="K57" s="67" t="s">
        <v>78</v>
      </c>
      <c r="L57" s="67" t="s">
        <v>78</v>
      </c>
      <c r="M57" s="1" t="s">
        <v>79</v>
      </c>
      <c r="N57" s="79" t="s">
        <v>83</v>
      </c>
      <c r="O57" s="1" t="s">
        <v>84</v>
      </c>
      <c r="P57" s="1" t="s">
        <v>88</v>
      </c>
      <c r="Q57" s="1" t="s">
        <v>91</v>
      </c>
      <c r="R57" s="67" t="s">
        <v>81</v>
      </c>
      <c r="S57" s="67" t="s">
        <v>81</v>
      </c>
      <c r="T57" s="1" t="s">
        <v>79</v>
      </c>
      <c r="U57" s="79" t="s">
        <v>83</v>
      </c>
      <c r="V57" s="1" t="s">
        <v>84</v>
      </c>
      <c r="W57" s="1" t="s">
        <v>80</v>
      </c>
    </row>
    <row r="58" spans="1:23" ht="39" thickBot="1" x14ac:dyDescent="0.25">
      <c r="A58" s="33" t="s">
        <v>47</v>
      </c>
      <c r="B58" s="3" t="s">
        <v>8</v>
      </c>
      <c r="C58" s="4">
        <v>1303</v>
      </c>
      <c r="D58" s="5">
        <f t="shared" ref="D58:D66" si="57">C58*0.3286</f>
        <v>428.16579999999999</v>
      </c>
      <c r="E58" s="68">
        <f t="shared" ref="E58:E66" si="58">F58+H58</f>
        <v>7</v>
      </c>
      <c r="F58" s="68">
        <v>7</v>
      </c>
      <c r="G58" s="62">
        <f t="shared" ref="G58" si="59">E58/D58</f>
        <v>1.6348806934136262E-2</v>
      </c>
      <c r="H58" s="68"/>
      <c r="I58" s="62">
        <f t="shared" ref="I58:I66" si="60">H58/(D58/12)</f>
        <v>0</v>
      </c>
      <c r="J58" s="5">
        <f t="shared" ref="J58:J66" si="61">C58*0.0612</f>
        <v>79.743600000000001</v>
      </c>
      <c r="K58" s="68">
        <f t="shared" ref="K58:K66" si="62">L58+N58</f>
        <v>1</v>
      </c>
      <c r="L58" s="68">
        <v>1</v>
      </c>
      <c r="M58" s="62">
        <f t="shared" ref="M58" si="63">K58/J58</f>
        <v>1.2540191313158673E-2</v>
      </c>
      <c r="N58" s="68"/>
      <c r="O58" s="62">
        <f t="shared" ref="O58:O66" si="64">N58/(D58/12)</f>
        <v>0</v>
      </c>
      <c r="P58" s="62">
        <f t="shared" ref="P58:P67" si="65">K58/(J58)</f>
        <v>1.2540191313158673E-2</v>
      </c>
      <c r="Q58" s="64">
        <v>123</v>
      </c>
      <c r="R58" s="68">
        <f t="shared" ref="R58:R67" si="66">S58+U58</f>
        <v>0</v>
      </c>
      <c r="S58" s="68">
        <v>0</v>
      </c>
      <c r="T58" s="62">
        <f t="shared" ref="T58:T67" si="67">R58/Q58</f>
        <v>0</v>
      </c>
      <c r="U58" s="68"/>
      <c r="V58" s="62">
        <f t="shared" ref="V58:V67" si="68">U58/(Q58/12)</f>
        <v>0</v>
      </c>
      <c r="W58" s="62">
        <f t="shared" ref="W58:W67" si="69">R58/(Q58/4)</f>
        <v>0</v>
      </c>
    </row>
    <row r="59" spans="1:23" ht="39" thickBot="1" x14ac:dyDescent="0.25">
      <c r="A59" s="33" t="s">
        <v>48</v>
      </c>
      <c r="B59" s="3" t="s">
        <v>8</v>
      </c>
      <c r="C59" s="4">
        <v>1130</v>
      </c>
      <c r="D59" s="5">
        <f t="shared" si="57"/>
        <v>371.31799999999998</v>
      </c>
      <c r="E59" s="68">
        <f t="shared" si="58"/>
        <v>166</v>
      </c>
      <c r="F59" s="68">
        <v>102</v>
      </c>
      <c r="G59" s="62">
        <f t="shared" ref="G59:G66" si="70">E59/D59</f>
        <v>0.44705616210364163</v>
      </c>
      <c r="H59" s="68">
        <v>64</v>
      </c>
      <c r="I59" s="62">
        <f t="shared" si="60"/>
        <v>2.0683080270819083</v>
      </c>
      <c r="J59" s="5">
        <f t="shared" si="61"/>
        <v>69.155999999999992</v>
      </c>
      <c r="K59" s="68">
        <f t="shared" si="62"/>
        <v>0</v>
      </c>
      <c r="L59" s="68">
        <v>0</v>
      </c>
      <c r="M59" s="62">
        <f t="shared" ref="M59:M67" si="71">K59/J59</f>
        <v>0</v>
      </c>
      <c r="N59" s="68"/>
      <c r="O59" s="62">
        <f t="shared" si="64"/>
        <v>0</v>
      </c>
      <c r="P59" s="62">
        <f t="shared" si="65"/>
        <v>0</v>
      </c>
      <c r="Q59" s="65">
        <v>106</v>
      </c>
      <c r="R59" s="68">
        <f t="shared" si="66"/>
        <v>0</v>
      </c>
      <c r="S59" s="68">
        <v>0</v>
      </c>
      <c r="T59" s="62">
        <f t="shared" si="67"/>
        <v>0</v>
      </c>
      <c r="U59" s="68"/>
      <c r="V59" s="62">
        <f t="shared" si="68"/>
        <v>0</v>
      </c>
      <c r="W59" s="62">
        <f t="shared" si="69"/>
        <v>0</v>
      </c>
    </row>
    <row r="60" spans="1:23" ht="39" thickBot="1" x14ac:dyDescent="0.25">
      <c r="A60" s="33" t="s">
        <v>49</v>
      </c>
      <c r="B60" s="3" t="s">
        <v>8</v>
      </c>
      <c r="C60" s="4">
        <v>1441</v>
      </c>
      <c r="D60" s="5">
        <f t="shared" si="57"/>
        <v>473.51260000000002</v>
      </c>
      <c r="E60" s="68">
        <f t="shared" si="58"/>
        <v>48</v>
      </c>
      <c r="F60" s="68">
        <v>33</v>
      </c>
      <c r="G60" s="62">
        <f t="shared" si="70"/>
        <v>0.1013700585792226</v>
      </c>
      <c r="H60" s="68">
        <v>15</v>
      </c>
      <c r="I60" s="62">
        <f t="shared" si="60"/>
        <v>0.38013771967208476</v>
      </c>
      <c r="J60" s="5">
        <f t="shared" si="61"/>
        <v>88.1892</v>
      </c>
      <c r="K60" s="68">
        <f t="shared" si="62"/>
        <v>67</v>
      </c>
      <c r="L60" s="68">
        <v>32</v>
      </c>
      <c r="M60" s="62">
        <f t="shared" si="71"/>
        <v>0.7597302163983799</v>
      </c>
      <c r="N60" s="68">
        <v>35</v>
      </c>
      <c r="O60" s="62">
        <f t="shared" si="64"/>
        <v>0.8869880125681977</v>
      </c>
      <c r="P60" s="62">
        <f t="shared" si="65"/>
        <v>0.7597302163983799</v>
      </c>
      <c r="Q60" s="65">
        <v>136</v>
      </c>
      <c r="R60" s="68">
        <f t="shared" si="66"/>
        <v>0</v>
      </c>
      <c r="S60" s="68">
        <v>0</v>
      </c>
      <c r="T60" s="62">
        <f t="shared" si="67"/>
        <v>0</v>
      </c>
      <c r="U60" s="68"/>
      <c r="V60" s="62">
        <f t="shared" si="68"/>
        <v>0</v>
      </c>
      <c r="W60" s="62">
        <f t="shared" si="69"/>
        <v>0</v>
      </c>
    </row>
    <row r="61" spans="1:23" ht="39" thickBot="1" x14ac:dyDescent="0.25">
      <c r="A61" s="33" t="s">
        <v>50</v>
      </c>
      <c r="B61" s="3" t="s">
        <v>8</v>
      </c>
      <c r="C61" s="4">
        <v>1230</v>
      </c>
      <c r="D61" s="5">
        <f t="shared" si="57"/>
        <v>404.178</v>
      </c>
      <c r="E61" s="68">
        <f t="shared" si="58"/>
        <v>74</v>
      </c>
      <c r="F61" s="68">
        <v>54</v>
      </c>
      <c r="G61" s="62">
        <f t="shared" si="70"/>
        <v>0.18308764950096246</v>
      </c>
      <c r="H61" s="68">
        <v>20</v>
      </c>
      <c r="I61" s="62">
        <f t="shared" si="60"/>
        <v>0.59379778216528367</v>
      </c>
      <c r="J61" s="5">
        <f t="shared" si="61"/>
        <v>75.275999999999996</v>
      </c>
      <c r="K61" s="68">
        <f t="shared" si="62"/>
        <v>12</v>
      </c>
      <c r="L61" s="68">
        <v>7</v>
      </c>
      <c r="M61" s="62">
        <f t="shared" si="71"/>
        <v>0.15941335883947075</v>
      </c>
      <c r="N61" s="68">
        <v>5</v>
      </c>
      <c r="O61" s="62">
        <f t="shared" si="64"/>
        <v>0.14844944554132092</v>
      </c>
      <c r="P61" s="62">
        <f t="shared" si="65"/>
        <v>0.15941335883947075</v>
      </c>
      <c r="Q61" s="65">
        <v>116</v>
      </c>
      <c r="R61" s="68">
        <f t="shared" si="66"/>
        <v>4</v>
      </c>
      <c r="S61" s="68">
        <v>0</v>
      </c>
      <c r="T61" s="62">
        <f t="shared" si="67"/>
        <v>3.4482758620689655E-2</v>
      </c>
      <c r="U61" s="68">
        <v>4</v>
      </c>
      <c r="V61" s="62">
        <f t="shared" si="68"/>
        <v>0.41379310344827591</v>
      </c>
      <c r="W61" s="62">
        <f t="shared" si="69"/>
        <v>0.13793103448275862</v>
      </c>
    </row>
    <row r="62" spans="1:23" ht="26.25" thickBot="1" x14ac:dyDescent="0.25">
      <c r="A62" s="33" t="s">
        <v>51</v>
      </c>
      <c r="B62" s="3" t="s">
        <v>8</v>
      </c>
      <c r="C62" s="4">
        <v>1200</v>
      </c>
      <c r="D62" s="5">
        <f t="shared" si="57"/>
        <v>394.32</v>
      </c>
      <c r="E62" s="68">
        <f t="shared" si="58"/>
        <v>130</v>
      </c>
      <c r="F62" s="68">
        <v>66</v>
      </c>
      <c r="G62" s="62">
        <f t="shared" si="70"/>
        <v>0.32968147697301686</v>
      </c>
      <c r="H62" s="68">
        <v>64</v>
      </c>
      <c r="I62" s="62">
        <f t="shared" si="60"/>
        <v>1.9476567255021302</v>
      </c>
      <c r="J62" s="5">
        <f t="shared" si="61"/>
        <v>73.44</v>
      </c>
      <c r="K62" s="68">
        <f t="shared" si="62"/>
        <v>28</v>
      </c>
      <c r="L62" s="68">
        <v>14</v>
      </c>
      <c r="M62" s="62">
        <f t="shared" si="71"/>
        <v>0.38126361655773422</v>
      </c>
      <c r="N62" s="68">
        <v>14</v>
      </c>
      <c r="O62" s="62">
        <f t="shared" si="64"/>
        <v>0.426049908703591</v>
      </c>
      <c r="P62" s="62">
        <f t="shared" si="65"/>
        <v>0.38126361655773422</v>
      </c>
      <c r="Q62" s="65">
        <v>113</v>
      </c>
      <c r="R62" s="68">
        <f t="shared" si="66"/>
        <v>17</v>
      </c>
      <c r="S62" s="68">
        <v>9</v>
      </c>
      <c r="T62" s="62">
        <f t="shared" si="67"/>
        <v>0.15044247787610621</v>
      </c>
      <c r="U62" s="68">
        <v>8</v>
      </c>
      <c r="V62" s="62">
        <f t="shared" si="68"/>
        <v>0.8495575221238939</v>
      </c>
      <c r="W62" s="62">
        <f t="shared" si="69"/>
        <v>0.60176991150442483</v>
      </c>
    </row>
    <row r="63" spans="1:23" ht="15.75" thickBot="1" x14ac:dyDescent="0.25">
      <c r="A63" s="41" t="s">
        <v>52</v>
      </c>
      <c r="B63" s="3" t="s">
        <v>8</v>
      </c>
      <c r="C63" s="4">
        <v>1516</v>
      </c>
      <c r="D63" s="5">
        <f t="shared" si="57"/>
        <v>498.1576</v>
      </c>
      <c r="E63" s="68">
        <f t="shared" si="58"/>
        <v>38</v>
      </c>
      <c r="F63" s="68">
        <v>23</v>
      </c>
      <c r="G63" s="62">
        <f t="shared" si="70"/>
        <v>7.6281080525520434E-2</v>
      </c>
      <c r="H63" s="68">
        <v>15</v>
      </c>
      <c r="I63" s="62">
        <f t="shared" si="60"/>
        <v>0.36133143406825469</v>
      </c>
      <c r="J63" s="5">
        <f t="shared" si="61"/>
        <v>92.779200000000003</v>
      </c>
      <c r="K63" s="68">
        <f t="shared" si="62"/>
        <v>0</v>
      </c>
      <c r="L63" s="68">
        <v>0</v>
      </c>
      <c r="M63" s="62">
        <f t="shared" si="71"/>
        <v>0</v>
      </c>
      <c r="N63" s="68"/>
      <c r="O63" s="62">
        <f t="shared" si="64"/>
        <v>0</v>
      </c>
      <c r="P63" s="62">
        <f t="shared" si="65"/>
        <v>0</v>
      </c>
      <c r="Q63" s="65">
        <v>143</v>
      </c>
      <c r="R63" s="68">
        <f t="shared" si="66"/>
        <v>0</v>
      </c>
      <c r="S63" s="68">
        <v>0</v>
      </c>
      <c r="T63" s="62">
        <f t="shared" si="67"/>
        <v>0</v>
      </c>
      <c r="U63" s="68"/>
      <c r="V63" s="62">
        <f t="shared" si="68"/>
        <v>0</v>
      </c>
      <c r="W63" s="62">
        <f t="shared" si="69"/>
        <v>0</v>
      </c>
    </row>
    <row r="64" spans="1:23" ht="15.75" thickBot="1" x14ac:dyDescent="0.25">
      <c r="A64" s="41" t="s">
        <v>53</v>
      </c>
      <c r="B64" s="3" t="s">
        <v>8</v>
      </c>
      <c r="C64" s="4">
        <v>2036</v>
      </c>
      <c r="D64" s="5">
        <f t="shared" si="57"/>
        <v>669.02959999999996</v>
      </c>
      <c r="E64" s="68">
        <f t="shared" si="58"/>
        <v>0</v>
      </c>
      <c r="F64" s="68">
        <v>0</v>
      </c>
      <c r="G64" s="62">
        <f t="shared" si="70"/>
        <v>0</v>
      </c>
      <c r="H64" s="68"/>
      <c r="I64" s="62">
        <f t="shared" si="60"/>
        <v>0</v>
      </c>
      <c r="J64" s="5">
        <f t="shared" si="61"/>
        <v>124.6032</v>
      </c>
      <c r="K64" s="68">
        <f t="shared" si="62"/>
        <v>0</v>
      </c>
      <c r="L64" s="68">
        <v>0</v>
      </c>
      <c r="M64" s="62">
        <f t="shared" si="71"/>
        <v>0</v>
      </c>
      <c r="N64" s="68"/>
      <c r="O64" s="62">
        <f t="shared" si="64"/>
        <v>0</v>
      </c>
      <c r="P64" s="62">
        <f t="shared" si="65"/>
        <v>0</v>
      </c>
      <c r="Q64" s="65">
        <v>192</v>
      </c>
      <c r="R64" s="68">
        <f t="shared" si="66"/>
        <v>0</v>
      </c>
      <c r="S64" s="68">
        <v>0</v>
      </c>
      <c r="T64" s="62">
        <f t="shared" si="67"/>
        <v>0</v>
      </c>
      <c r="U64" s="68"/>
      <c r="V64" s="62">
        <f t="shared" si="68"/>
        <v>0</v>
      </c>
      <c r="W64" s="62">
        <f t="shared" si="69"/>
        <v>0</v>
      </c>
    </row>
    <row r="65" spans="1:23" ht="15.75" thickBot="1" x14ac:dyDescent="0.25">
      <c r="A65" s="41" t="s">
        <v>54</v>
      </c>
      <c r="B65" s="34" t="s">
        <v>55</v>
      </c>
      <c r="C65" s="4">
        <v>461</v>
      </c>
      <c r="D65" s="5">
        <f t="shared" si="57"/>
        <v>151.4846</v>
      </c>
      <c r="E65" s="68">
        <f t="shared" si="58"/>
        <v>35</v>
      </c>
      <c r="F65" s="68">
        <v>14</v>
      </c>
      <c r="G65" s="62">
        <f t="shared" si="70"/>
        <v>0.23104658823405153</v>
      </c>
      <c r="H65" s="68">
        <v>21</v>
      </c>
      <c r="I65" s="62">
        <f t="shared" si="60"/>
        <v>1.663535435285171</v>
      </c>
      <c r="J65" s="5">
        <f t="shared" si="61"/>
        <v>28.213200000000001</v>
      </c>
      <c r="K65" s="68">
        <f t="shared" si="62"/>
        <v>0</v>
      </c>
      <c r="L65" s="68">
        <v>0</v>
      </c>
      <c r="M65" s="62">
        <f t="shared" si="71"/>
        <v>0</v>
      </c>
      <c r="N65" s="68"/>
      <c r="O65" s="62">
        <f t="shared" si="64"/>
        <v>0</v>
      </c>
      <c r="P65" s="62">
        <f t="shared" si="65"/>
        <v>0</v>
      </c>
      <c r="Q65" s="65">
        <v>43</v>
      </c>
      <c r="R65" s="68">
        <f t="shared" si="66"/>
        <v>0</v>
      </c>
      <c r="S65" s="68">
        <v>0</v>
      </c>
      <c r="T65" s="62">
        <f t="shared" si="67"/>
        <v>0</v>
      </c>
      <c r="U65" s="68"/>
      <c r="V65" s="62">
        <f t="shared" si="68"/>
        <v>0</v>
      </c>
      <c r="W65" s="62">
        <f t="shared" si="69"/>
        <v>0</v>
      </c>
    </row>
    <row r="66" spans="1:23" ht="15.75" thickBot="1" x14ac:dyDescent="0.25">
      <c r="A66" s="23" t="s">
        <v>56</v>
      </c>
      <c r="B66" s="34" t="s">
        <v>55</v>
      </c>
      <c r="C66" s="10">
        <v>375</v>
      </c>
      <c r="D66" s="5">
        <f t="shared" si="57"/>
        <v>123.22499999999999</v>
      </c>
      <c r="E66" s="68">
        <f t="shared" si="58"/>
        <v>6</v>
      </c>
      <c r="F66" s="68">
        <v>3</v>
      </c>
      <c r="G66" s="62">
        <f t="shared" si="70"/>
        <v>4.8691418137553261E-2</v>
      </c>
      <c r="H66" s="68">
        <v>3</v>
      </c>
      <c r="I66" s="62">
        <f t="shared" si="60"/>
        <v>0.29214850882531956</v>
      </c>
      <c r="J66" s="5">
        <f t="shared" si="61"/>
        <v>22.95</v>
      </c>
      <c r="K66" s="68">
        <f t="shared" si="62"/>
        <v>0</v>
      </c>
      <c r="L66" s="68">
        <v>0</v>
      </c>
      <c r="M66" s="62">
        <f t="shared" si="71"/>
        <v>0</v>
      </c>
      <c r="N66" s="68"/>
      <c r="O66" s="62">
        <f t="shared" si="64"/>
        <v>0</v>
      </c>
      <c r="P66" s="62">
        <f t="shared" si="65"/>
        <v>0</v>
      </c>
      <c r="Q66" s="65">
        <v>35</v>
      </c>
      <c r="R66" s="68">
        <f t="shared" si="66"/>
        <v>0</v>
      </c>
      <c r="S66" s="68">
        <v>0</v>
      </c>
      <c r="T66" s="62">
        <f t="shared" si="67"/>
        <v>0</v>
      </c>
      <c r="U66" s="68"/>
      <c r="V66" s="62">
        <f t="shared" si="68"/>
        <v>0</v>
      </c>
      <c r="W66" s="62">
        <f t="shared" si="69"/>
        <v>0</v>
      </c>
    </row>
    <row r="67" spans="1:23" ht="25.5" x14ac:dyDescent="0.2">
      <c r="A67" s="9" t="s">
        <v>12</v>
      </c>
      <c r="B67" s="42"/>
      <c r="C67" s="12">
        <f>SUM(C58:C66)</f>
        <v>10692</v>
      </c>
      <c r="D67" s="12">
        <f>SUM(D58:D66)</f>
        <v>3513.3911999999996</v>
      </c>
      <c r="E67" s="68">
        <f>F67+H67</f>
        <v>504</v>
      </c>
      <c r="F67" s="69">
        <f>SUM(F58:F66)</f>
        <v>302</v>
      </c>
      <c r="G67" s="62">
        <f>E67/D67</f>
        <v>0.14345114771164683</v>
      </c>
      <c r="H67" s="12">
        <f>SUM(H58:H66)</f>
        <v>202</v>
      </c>
      <c r="I67" s="62">
        <f>H67/(D67/12)</f>
        <v>0.68993171042268231</v>
      </c>
      <c r="J67" s="12">
        <f>SUM(J58:J66)</f>
        <v>654.35040000000004</v>
      </c>
      <c r="K67" s="68">
        <f>L67+N67</f>
        <v>108</v>
      </c>
      <c r="L67" s="69">
        <f>SUM(L58:L66)</f>
        <v>54</v>
      </c>
      <c r="M67" s="62">
        <f t="shared" si="71"/>
        <v>0.16504918465702778</v>
      </c>
      <c r="N67" s="12">
        <f>SUM(N58:N66)</f>
        <v>54</v>
      </c>
      <c r="O67" s="62">
        <f>N67/(D67/12)</f>
        <v>0.18443718991497449</v>
      </c>
      <c r="P67" s="62">
        <f t="shared" si="65"/>
        <v>0.16504918465702778</v>
      </c>
      <c r="Q67" s="12">
        <f>SUM(Q58:Q66)</f>
        <v>1007</v>
      </c>
      <c r="R67" s="68">
        <f t="shared" si="66"/>
        <v>21</v>
      </c>
      <c r="S67" s="69">
        <f>SUM(S58:S66)</f>
        <v>9</v>
      </c>
      <c r="T67" s="62">
        <f t="shared" si="67"/>
        <v>2.0854021847070508E-2</v>
      </c>
      <c r="U67" s="12">
        <f>SUM(U58:U66)</f>
        <v>12</v>
      </c>
      <c r="V67" s="62">
        <f t="shared" si="68"/>
        <v>0.1429990069513406</v>
      </c>
      <c r="W67" s="62">
        <f t="shared" si="69"/>
        <v>8.3416087388282031E-2</v>
      </c>
    </row>
    <row r="68" spans="1:23" x14ac:dyDescent="0.2">
      <c r="A68" s="37"/>
      <c r="B68" s="24"/>
      <c r="C68" s="25"/>
      <c r="D68" s="26"/>
      <c r="E68" s="73"/>
      <c r="F68" s="73"/>
      <c r="G68" s="26"/>
      <c r="H68" s="73"/>
      <c r="I68" s="26"/>
      <c r="J68" s="26"/>
      <c r="K68" s="73"/>
      <c r="L68" s="73"/>
      <c r="M68" s="26"/>
      <c r="N68" s="73"/>
      <c r="O68" s="26"/>
      <c r="P68" s="26"/>
      <c r="Q68" s="26"/>
      <c r="R68" s="73"/>
      <c r="S68" s="73"/>
      <c r="T68" s="26"/>
      <c r="U68" s="73"/>
      <c r="V68" s="26"/>
      <c r="W68" s="26"/>
    </row>
    <row r="69" spans="1:23" x14ac:dyDescent="0.2">
      <c r="A69" s="88" t="s">
        <v>57</v>
      </c>
      <c r="B69" s="88"/>
      <c r="C69" s="88"/>
      <c r="D69" s="88"/>
      <c r="E69" s="88"/>
      <c r="F69" s="88"/>
      <c r="G69" s="88"/>
      <c r="H69" s="88"/>
      <c r="I69" s="88"/>
      <c r="J69" s="88"/>
      <c r="K69" s="66"/>
      <c r="L69" s="66"/>
      <c r="M69" s="43"/>
      <c r="N69" s="83"/>
      <c r="O69" s="81"/>
      <c r="P69" s="43"/>
      <c r="R69" s="66"/>
      <c r="S69" s="66"/>
      <c r="T69" s="60"/>
      <c r="U69" s="83"/>
      <c r="V69" s="81"/>
      <c r="W69" s="60"/>
    </row>
    <row r="70" spans="1:23" x14ac:dyDescent="0.2">
      <c r="A70" s="23"/>
      <c r="B70" s="19"/>
      <c r="C70" s="44"/>
      <c r="D70" s="45"/>
      <c r="E70" s="76"/>
      <c r="F70" s="76"/>
      <c r="G70" s="45"/>
      <c r="H70" s="76"/>
      <c r="I70" s="45"/>
      <c r="J70" s="45"/>
      <c r="K70" s="76"/>
      <c r="L70" s="76"/>
      <c r="M70" s="45"/>
      <c r="N70" s="76"/>
      <c r="O70" s="45"/>
      <c r="P70" s="45"/>
      <c r="Q70" s="45"/>
      <c r="R70" s="76"/>
      <c r="S70" s="76"/>
      <c r="T70" s="45"/>
      <c r="U70" s="76"/>
      <c r="V70" s="45"/>
      <c r="W70" s="45"/>
    </row>
    <row r="71" spans="1:23" ht="39" customHeight="1" thickBot="1" x14ac:dyDescent="0.3">
      <c r="A71" s="86" t="s">
        <v>1</v>
      </c>
      <c r="B71" s="86"/>
      <c r="C71" s="86"/>
      <c r="D71" s="1" t="s">
        <v>2</v>
      </c>
      <c r="E71" s="79" t="s">
        <v>77</v>
      </c>
      <c r="F71" s="79" t="s">
        <v>77</v>
      </c>
      <c r="G71" s="1" t="s">
        <v>79</v>
      </c>
      <c r="H71" s="79" t="s">
        <v>83</v>
      </c>
      <c r="I71" s="1" t="s">
        <v>84</v>
      </c>
      <c r="J71" s="1" t="s">
        <v>90</v>
      </c>
      <c r="K71" s="67" t="s">
        <v>78</v>
      </c>
      <c r="L71" s="67" t="s">
        <v>78</v>
      </c>
      <c r="M71" s="1" t="s">
        <v>79</v>
      </c>
      <c r="N71" s="79" t="s">
        <v>83</v>
      </c>
      <c r="O71" s="1" t="s">
        <v>84</v>
      </c>
      <c r="P71" s="1" t="s">
        <v>88</v>
      </c>
      <c r="Q71" s="1" t="s">
        <v>91</v>
      </c>
      <c r="R71" s="67" t="s">
        <v>81</v>
      </c>
      <c r="S71" s="67" t="s">
        <v>81</v>
      </c>
      <c r="T71" s="1" t="s">
        <v>79</v>
      </c>
      <c r="U71" s="79" t="s">
        <v>83</v>
      </c>
      <c r="V71" s="1" t="s">
        <v>84</v>
      </c>
      <c r="W71" s="1" t="s">
        <v>80</v>
      </c>
    </row>
    <row r="72" spans="1:23" ht="39" thickBot="1" x14ac:dyDescent="0.25">
      <c r="A72" s="46" t="s">
        <v>58</v>
      </c>
      <c r="B72" s="3" t="s">
        <v>4</v>
      </c>
      <c r="C72" s="4">
        <v>1952</v>
      </c>
      <c r="D72" s="5">
        <f t="shared" ref="D72:D74" si="72">C72*0.3286</f>
        <v>641.42719999999997</v>
      </c>
      <c r="E72" s="68">
        <f t="shared" ref="E72:E74" si="73">F72+H72</f>
        <v>80</v>
      </c>
      <c r="F72" s="68">
        <v>45</v>
      </c>
      <c r="G72" s="62">
        <f t="shared" ref="G72" si="74">E72/D72</f>
        <v>0.12472187022938847</v>
      </c>
      <c r="H72" s="68">
        <v>35</v>
      </c>
      <c r="I72" s="62">
        <f t="shared" ref="I72:I75" si="75">H72/(D72/12)</f>
        <v>0.65478981870428943</v>
      </c>
      <c r="J72" s="5">
        <f>C72*0.0612</f>
        <v>119.46239999999999</v>
      </c>
      <c r="K72" s="68">
        <f t="shared" ref="K72:K74" si="76">L72+N72</f>
        <v>51</v>
      </c>
      <c r="L72" s="68">
        <v>14</v>
      </c>
      <c r="M72" s="62">
        <f t="shared" ref="M72" si="77">K72/J72</f>
        <v>0.42691256830601099</v>
      </c>
      <c r="N72" s="68">
        <v>37</v>
      </c>
      <c r="O72" s="62">
        <f t="shared" ref="O72:O75" si="78">N72/(D72/12)</f>
        <v>0.69220637977310595</v>
      </c>
      <c r="P72" s="62">
        <f t="shared" ref="P72:P75" si="79">K72/(J72)</f>
        <v>0.42691256830601099</v>
      </c>
      <c r="Q72" s="64">
        <v>184</v>
      </c>
      <c r="R72" s="68">
        <f t="shared" ref="R72:R75" si="80">S72+U72</f>
        <v>9</v>
      </c>
      <c r="S72" s="68">
        <v>2</v>
      </c>
      <c r="T72" s="62">
        <f t="shared" ref="T72:T75" si="81">R72/Q72</f>
        <v>4.8913043478260872E-2</v>
      </c>
      <c r="U72" s="68">
        <v>7</v>
      </c>
      <c r="V72" s="62">
        <f t="shared" ref="V72:V75" si="82">U72/(Q72/12)</f>
        <v>0.45652173913043476</v>
      </c>
      <c r="W72" s="62">
        <f t="shared" ref="W72:W75" si="83">R72/(Q72/4)</f>
        <v>0.19565217391304349</v>
      </c>
    </row>
    <row r="73" spans="1:23" ht="39" thickBot="1" x14ac:dyDescent="0.25">
      <c r="A73" s="46" t="s">
        <v>59</v>
      </c>
      <c r="B73" s="3" t="s">
        <v>4</v>
      </c>
      <c r="C73" s="4">
        <v>2102</v>
      </c>
      <c r="D73" s="5">
        <f t="shared" si="72"/>
        <v>690.71720000000005</v>
      </c>
      <c r="E73" s="68">
        <f t="shared" si="73"/>
        <v>72</v>
      </c>
      <c r="F73" s="68">
        <v>47</v>
      </c>
      <c r="G73" s="62">
        <f t="shared" ref="G73:G75" si="84">E73/D73</f>
        <v>0.10423947745908166</v>
      </c>
      <c r="H73" s="68">
        <v>25</v>
      </c>
      <c r="I73" s="62">
        <f t="shared" si="75"/>
        <v>0.4343311560795069</v>
      </c>
      <c r="J73" s="5">
        <v>128</v>
      </c>
      <c r="K73" s="68">
        <f t="shared" si="76"/>
        <v>8</v>
      </c>
      <c r="L73" s="68">
        <v>5</v>
      </c>
      <c r="M73" s="62">
        <f t="shared" ref="M73:M75" si="85">K73/J73</f>
        <v>6.25E-2</v>
      </c>
      <c r="N73" s="68">
        <v>3</v>
      </c>
      <c r="O73" s="62">
        <f t="shared" si="78"/>
        <v>5.2119738729540829E-2</v>
      </c>
      <c r="P73" s="62">
        <f t="shared" si="79"/>
        <v>6.25E-2</v>
      </c>
      <c r="Q73" s="65">
        <v>198</v>
      </c>
      <c r="R73" s="68">
        <f t="shared" si="80"/>
        <v>13</v>
      </c>
      <c r="S73" s="68">
        <v>1</v>
      </c>
      <c r="T73" s="62">
        <f t="shared" si="81"/>
        <v>6.5656565656565663E-2</v>
      </c>
      <c r="U73" s="68">
        <v>12</v>
      </c>
      <c r="V73" s="62">
        <f t="shared" si="82"/>
        <v>0.72727272727272729</v>
      </c>
      <c r="W73" s="62">
        <f t="shared" si="83"/>
        <v>0.26262626262626265</v>
      </c>
    </row>
    <row r="74" spans="1:23" ht="26.25" thickBot="1" x14ac:dyDescent="0.25">
      <c r="A74" s="46" t="s">
        <v>60</v>
      </c>
      <c r="B74" s="3" t="s">
        <v>4</v>
      </c>
      <c r="C74" s="4">
        <v>1947</v>
      </c>
      <c r="D74" s="5">
        <f t="shared" si="72"/>
        <v>639.78420000000006</v>
      </c>
      <c r="E74" s="68">
        <f t="shared" si="73"/>
        <v>87</v>
      </c>
      <c r="F74" s="68">
        <v>48</v>
      </c>
      <c r="G74" s="62">
        <f t="shared" si="84"/>
        <v>0.13598335188646421</v>
      </c>
      <c r="H74" s="68">
        <v>39</v>
      </c>
      <c r="I74" s="62">
        <f t="shared" si="75"/>
        <v>0.73149665152718679</v>
      </c>
      <c r="J74" s="5">
        <f>C74*0.0612</f>
        <v>119.15639999999999</v>
      </c>
      <c r="K74" s="68">
        <f t="shared" si="76"/>
        <v>11</v>
      </c>
      <c r="L74" s="68">
        <v>3</v>
      </c>
      <c r="M74" s="62">
        <f t="shared" si="85"/>
        <v>9.2315645655625722E-2</v>
      </c>
      <c r="N74" s="68">
        <v>8</v>
      </c>
      <c r="O74" s="62">
        <f t="shared" si="78"/>
        <v>0.15005059518506395</v>
      </c>
      <c r="P74" s="62">
        <f t="shared" si="79"/>
        <v>9.2315645655625722E-2</v>
      </c>
      <c r="Q74" s="65">
        <v>183</v>
      </c>
      <c r="R74" s="68">
        <f t="shared" si="80"/>
        <v>3</v>
      </c>
      <c r="S74" s="68">
        <v>3</v>
      </c>
      <c r="T74" s="62">
        <f t="shared" si="81"/>
        <v>1.6393442622950821E-2</v>
      </c>
      <c r="U74" s="68"/>
      <c r="V74" s="62">
        <f t="shared" si="82"/>
        <v>0</v>
      </c>
      <c r="W74" s="62">
        <f t="shared" si="83"/>
        <v>6.5573770491803282E-2</v>
      </c>
    </row>
    <row r="75" spans="1:23" ht="25.5" x14ac:dyDescent="0.2">
      <c r="A75" s="9" t="s">
        <v>12</v>
      </c>
      <c r="B75" s="42"/>
      <c r="C75" s="12">
        <f>SUM(C72:C74)</f>
        <v>6001</v>
      </c>
      <c r="D75" s="12">
        <f>SUM(D72:D74)</f>
        <v>1971.9286000000002</v>
      </c>
      <c r="E75" s="68">
        <f>F75+H75</f>
        <v>239</v>
      </c>
      <c r="F75" s="69">
        <f>SUM(F72:F74)</f>
        <v>140</v>
      </c>
      <c r="G75" s="62">
        <f t="shared" si="84"/>
        <v>0.12120114288113676</v>
      </c>
      <c r="H75" s="12">
        <f>SUM(H72:H74)</f>
        <v>99</v>
      </c>
      <c r="I75" s="62">
        <f t="shared" si="75"/>
        <v>0.60245589013719858</v>
      </c>
      <c r="J75" s="12">
        <f>SUM(J72:J74)</f>
        <v>366.61879999999996</v>
      </c>
      <c r="K75" s="68">
        <f>L75+N75</f>
        <v>70</v>
      </c>
      <c r="L75" s="69">
        <f>SUM(L72:L74)</f>
        <v>22</v>
      </c>
      <c r="M75" s="62">
        <f t="shared" si="85"/>
        <v>0.19093401647706013</v>
      </c>
      <c r="N75" s="12">
        <f>SUM(N72:N74)</f>
        <v>48</v>
      </c>
      <c r="O75" s="62">
        <f t="shared" si="78"/>
        <v>0.292099825521066</v>
      </c>
      <c r="P75" s="62">
        <f t="shared" si="79"/>
        <v>0.19093401647706013</v>
      </c>
      <c r="Q75" s="12">
        <f>SUM(Q72:Q74)</f>
        <v>565</v>
      </c>
      <c r="R75" s="68">
        <f t="shared" si="80"/>
        <v>25</v>
      </c>
      <c r="S75" s="69">
        <f>SUM(S72:S74)</f>
        <v>6</v>
      </c>
      <c r="T75" s="62">
        <f t="shared" si="81"/>
        <v>4.4247787610619468E-2</v>
      </c>
      <c r="U75" s="12">
        <f>SUM(U72:U74)</f>
        <v>19</v>
      </c>
      <c r="V75" s="62">
        <f t="shared" si="82"/>
        <v>0.40353982300884955</v>
      </c>
      <c r="W75" s="62">
        <f t="shared" si="83"/>
        <v>0.17699115044247787</v>
      </c>
    </row>
    <row r="76" spans="1:23" x14ac:dyDescent="0.2">
      <c r="A76" s="37"/>
      <c r="B76" s="24"/>
      <c r="C76" s="25"/>
      <c r="D76" s="26"/>
      <c r="E76" s="73"/>
      <c r="F76" s="73"/>
      <c r="G76" s="26"/>
      <c r="H76" s="73"/>
      <c r="I76" s="26"/>
      <c r="J76" s="26"/>
      <c r="K76" s="73"/>
      <c r="L76" s="73"/>
      <c r="M76" s="26"/>
      <c r="N76" s="73"/>
      <c r="O76" s="26"/>
      <c r="P76" s="26"/>
      <c r="Q76" s="26"/>
      <c r="R76" s="73"/>
      <c r="S76" s="73"/>
      <c r="T76" s="26"/>
      <c r="U76" s="73"/>
      <c r="V76" s="26"/>
      <c r="W76" s="26"/>
    </row>
    <row r="77" spans="1:23" x14ac:dyDescent="0.2">
      <c r="A77" s="85" t="s">
        <v>61</v>
      </c>
      <c r="B77" s="85"/>
      <c r="C77" s="85"/>
      <c r="D77" s="85"/>
      <c r="E77" s="85"/>
      <c r="F77" s="85"/>
      <c r="G77" s="85"/>
      <c r="H77" s="85"/>
      <c r="I77" s="85"/>
      <c r="J77" s="85"/>
      <c r="K77" s="66"/>
      <c r="L77" s="66"/>
      <c r="M77" s="43"/>
      <c r="N77" s="83"/>
      <c r="O77" s="81"/>
      <c r="P77" s="43"/>
      <c r="R77" s="66"/>
      <c r="S77" s="66"/>
      <c r="T77" s="60"/>
      <c r="U77" s="83"/>
      <c r="V77" s="81"/>
      <c r="W77" s="60"/>
    </row>
    <row r="78" spans="1:23" ht="39" customHeight="1" thickBot="1" x14ac:dyDescent="0.3">
      <c r="A78" s="86" t="s">
        <v>1</v>
      </c>
      <c r="B78" s="86"/>
      <c r="C78" s="86"/>
      <c r="D78" s="1" t="s">
        <v>2</v>
      </c>
      <c r="E78" s="79" t="s">
        <v>77</v>
      </c>
      <c r="F78" s="79" t="s">
        <v>77</v>
      </c>
      <c r="G78" s="1" t="s">
        <v>79</v>
      </c>
      <c r="H78" s="79" t="s">
        <v>83</v>
      </c>
      <c r="I78" s="1" t="s">
        <v>84</v>
      </c>
      <c r="J78" s="1" t="s">
        <v>90</v>
      </c>
      <c r="K78" s="67" t="s">
        <v>78</v>
      </c>
      <c r="L78" s="67" t="s">
        <v>78</v>
      </c>
      <c r="M78" s="1" t="s">
        <v>79</v>
      </c>
      <c r="N78" s="79" t="s">
        <v>83</v>
      </c>
      <c r="O78" s="1" t="s">
        <v>84</v>
      </c>
      <c r="P78" s="1" t="s">
        <v>88</v>
      </c>
      <c r="Q78" s="1" t="s">
        <v>91</v>
      </c>
      <c r="R78" s="67" t="s">
        <v>81</v>
      </c>
      <c r="S78" s="67" t="s">
        <v>81</v>
      </c>
      <c r="T78" s="1" t="s">
        <v>79</v>
      </c>
      <c r="U78" s="79" t="s">
        <v>83</v>
      </c>
      <c r="V78" s="1" t="s">
        <v>84</v>
      </c>
      <c r="W78" s="1" t="s">
        <v>80</v>
      </c>
    </row>
    <row r="79" spans="1:23" ht="15.75" thickBot="1" x14ac:dyDescent="0.25">
      <c r="A79" s="47" t="s">
        <v>62</v>
      </c>
      <c r="B79" s="3" t="s">
        <v>8</v>
      </c>
      <c r="C79" s="49">
        <v>1686</v>
      </c>
      <c r="D79" s="5">
        <f>C79*0.3286</f>
        <v>554.01959999999997</v>
      </c>
      <c r="E79" s="68">
        <f t="shared" ref="E79:E94" si="86">F79+H79</f>
        <v>13</v>
      </c>
      <c r="F79" s="68">
        <v>13</v>
      </c>
      <c r="G79" s="62">
        <f t="shared" ref="G79" si="87">E79/D79</f>
        <v>2.3464873805908674E-2</v>
      </c>
      <c r="H79" s="68"/>
      <c r="I79" s="62">
        <f t="shared" ref="I79:I94" si="88">H79/(D79/12)</f>
        <v>0</v>
      </c>
      <c r="J79" s="5">
        <f>C79*0.0612</f>
        <v>103.1832</v>
      </c>
      <c r="K79" s="68">
        <f>L79+N79</f>
        <v>5</v>
      </c>
      <c r="L79" s="68">
        <v>1</v>
      </c>
      <c r="M79" s="62">
        <f t="shared" ref="M79" si="89">K79/J79</f>
        <v>4.8457500833469017E-2</v>
      </c>
      <c r="N79" s="68">
        <v>4</v>
      </c>
      <c r="O79" s="62">
        <f t="shared" ref="O79:O94" si="90">N79/(D79/12)</f>
        <v>8.663953405258587E-2</v>
      </c>
      <c r="P79" s="62">
        <f t="shared" ref="P79:P94" si="91">K79/(J79)</f>
        <v>4.8457500833469017E-2</v>
      </c>
      <c r="Q79" s="64">
        <v>159</v>
      </c>
      <c r="R79" s="68">
        <f t="shared" ref="R79:R94" si="92">S79+U79</f>
        <v>1</v>
      </c>
      <c r="S79" s="68">
        <v>1</v>
      </c>
      <c r="T79" s="62">
        <f t="shared" ref="T79:T94" si="93">R79/Q79</f>
        <v>6.2893081761006293E-3</v>
      </c>
      <c r="U79" s="68"/>
      <c r="V79" s="62">
        <f t="shared" ref="V79:V94" si="94">U79/(Q79/12)</f>
        <v>0</v>
      </c>
      <c r="W79" s="62">
        <f t="shared" ref="W79:W94" si="95">R79/(Q79/4)</f>
        <v>2.5157232704402517E-2</v>
      </c>
    </row>
    <row r="80" spans="1:23" ht="15.75" thickBot="1" x14ac:dyDescent="0.25">
      <c r="A80" s="50" t="s">
        <v>63</v>
      </c>
      <c r="B80" s="3" t="s">
        <v>8</v>
      </c>
      <c r="C80" s="51">
        <v>370</v>
      </c>
      <c r="D80" s="5">
        <f t="shared" ref="D80:D93" si="96">C80*0.3286</f>
        <v>121.58200000000001</v>
      </c>
      <c r="E80" s="68">
        <f t="shared" si="86"/>
        <v>100</v>
      </c>
      <c r="F80" s="68">
        <v>49</v>
      </c>
      <c r="G80" s="62">
        <f t="shared" ref="G80:G94" si="97">E80/D80</f>
        <v>0.8224901712424536</v>
      </c>
      <c r="H80" s="68">
        <v>51</v>
      </c>
      <c r="I80" s="62">
        <f t="shared" si="88"/>
        <v>5.0336398480038156</v>
      </c>
      <c r="J80" s="5">
        <f>C80*0.0612</f>
        <v>22.643999999999998</v>
      </c>
      <c r="K80" s="68">
        <f t="shared" ref="K80:K94" si="98">L80+N80</f>
        <v>67</v>
      </c>
      <c r="L80" s="68">
        <v>16</v>
      </c>
      <c r="M80" s="62">
        <f t="shared" ref="M80:M94" si="99">K80/J80</f>
        <v>2.9588411941353119</v>
      </c>
      <c r="N80" s="68">
        <v>51</v>
      </c>
      <c r="O80" s="62">
        <f t="shared" si="90"/>
        <v>5.0336398480038156</v>
      </c>
      <c r="P80" s="62">
        <f t="shared" si="91"/>
        <v>2.9588411941353119</v>
      </c>
      <c r="Q80" s="65">
        <v>35</v>
      </c>
      <c r="R80" s="68">
        <f t="shared" si="92"/>
        <v>9</v>
      </c>
      <c r="S80" s="68">
        <v>2</v>
      </c>
      <c r="T80" s="62">
        <f t="shared" si="93"/>
        <v>0.25714285714285712</v>
      </c>
      <c r="U80" s="68">
        <v>7</v>
      </c>
      <c r="V80" s="62">
        <f t="shared" si="94"/>
        <v>2.4</v>
      </c>
      <c r="W80" s="62">
        <f t="shared" si="95"/>
        <v>1.0285714285714285</v>
      </c>
    </row>
    <row r="81" spans="1:23" ht="26.25" thickBot="1" x14ac:dyDescent="0.25">
      <c r="A81" s="50" t="s">
        <v>64</v>
      </c>
      <c r="B81" s="3" t="s">
        <v>4</v>
      </c>
      <c r="C81" s="51">
        <v>3140</v>
      </c>
      <c r="D81" s="5">
        <v>1031</v>
      </c>
      <c r="E81" s="68">
        <f t="shared" si="86"/>
        <v>57</v>
      </c>
      <c r="F81" s="68">
        <v>34</v>
      </c>
      <c r="G81" s="62">
        <f t="shared" si="97"/>
        <v>5.5286129970902036E-2</v>
      </c>
      <c r="H81" s="68">
        <v>23</v>
      </c>
      <c r="I81" s="62">
        <f t="shared" si="88"/>
        <v>0.26770126091173618</v>
      </c>
      <c r="J81" s="5">
        <v>190</v>
      </c>
      <c r="K81" s="68">
        <f t="shared" si="98"/>
        <v>4</v>
      </c>
      <c r="L81" s="68">
        <v>4</v>
      </c>
      <c r="M81" s="62">
        <f t="shared" si="99"/>
        <v>2.1052631578947368E-2</v>
      </c>
      <c r="N81" s="68"/>
      <c r="O81" s="62">
        <f t="shared" si="90"/>
        <v>0</v>
      </c>
      <c r="P81" s="62">
        <f t="shared" si="91"/>
        <v>2.1052631578947368E-2</v>
      </c>
      <c r="Q81" s="65">
        <v>296</v>
      </c>
      <c r="R81" s="68">
        <f t="shared" si="92"/>
        <v>0</v>
      </c>
      <c r="S81" s="68">
        <v>0</v>
      </c>
      <c r="T81" s="62">
        <f t="shared" si="93"/>
        <v>0</v>
      </c>
      <c r="U81" s="68"/>
      <c r="V81" s="62">
        <f t="shared" si="94"/>
        <v>0</v>
      </c>
      <c r="W81" s="62">
        <f t="shared" si="95"/>
        <v>0</v>
      </c>
    </row>
    <row r="82" spans="1:23" ht="26.25" thickBot="1" x14ac:dyDescent="0.25">
      <c r="A82" s="47" t="s">
        <v>65</v>
      </c>
      <c r="B82" s="3" t="s">
        <v>4</v>
      </c>
      <c r="C82" s="48">
        <v>2193</v>
      </c>
      <c r="D82" s="5">
        <f t="shared" si="96"/>
        <v>720.61980000000005</v>
      </c>
      <c r="E82" s="68">
        <f t="shared" si="86"/>
        <v>29</v>
      </c>
      <c r="F82" s="68">
        <v>16</v>
      </c>
      <c r="G82" s="62">
        <f t="shared" si="97"/>
        <v>4.0243135145606596E-2</v>
      </c>
      <c r="H82" s="68">
        <v>13</v>
      </c>
      <c r="I82" s="62">
        <f t="shared" si="88"/>
        <v>0.21648031319705618</v>
      </c>
      <c r="J82" s="5">
        <f t="shared" ref="J82:J93" si="100">C82*0.0612</f>
        <v>134.2116</v>
      </c>
      <c r="K82" s="68">
        <f t="shared" si="98"/>
        <v>2</v>
      </c>
      <c r="L82" s="68">
        <v>2</v>
      </c>
      <c r="M82" s="62">
        <f t="shared" si="99"/>
        <v>1.4901841569581168E-2</v>
      </c>
      <c r="N82" s="68"/>
      <c r="O82" s="62">
        <f t="shared" si="90"/>
        <v>0</v>
      </c>
      <c r="P82" s="62">
        <f t="shared" si="91"/>
        <v>1.4901841569581168E-2</v>
      </c>
      <c r="Q82" s="65">
        <v>207</v>
      </c>
      <c r="R82" s="68">
        <f t="shared" si="92"/>
        <v>0</v>
      </c>
      <c r="S82" s="68">
        <v>0</v>
      </c>
      <c r="T82" s="62">
        <f t="shared" si="93"/>
        <v>0</v>
      </c>
      <c r="U82" s="68"/>
      <c r="V82" s="62">
        <f t="shared" si="94"/>
        <v>0</v>
      </c>
      <c r="W82" s="62">
        <f t="shared" si="95"/>
        <v>0</v>
      </c>
    </row>
    <row r="83" spans="1:23" ht="26.25" thickBot="1" x14ac:dyDescent="0.25">
      <c r="A83" s="47" t="s">
        <v>66</v>
      </c>
      <c r="B83" s="3" t="s">
        <v>4</v>
      </c>
      <c r="C83" s="48">
        <v>1901</v>
      </c>
      <c r="D83" s="5">
        <f t="shared" si="96"/>
        <v>624.66859999999997</v>
      </c>
      <c r="E83" s="68">
        <f t="shared" si="86"/>
        <v>139</v>
      </c>
      <c r="F83" s="68">
        <v>73</v>
      </c>
      <c r="G83" s="62">
        <f t="shared" si="97"/>
        <v>0.22251798793792421</v>
      </c>
      <c r="H83" s="68">
        <v>66</v>
      </c>
      <c r="I83" s="62">
        <f t="shared" si="88"/>
        <v>1.2678722765959423</v>
      </c>
      <c r="J83" s="5">
        <f t="shared" si="100"/>
        <v>116.3412</v>
      </c>
      <c r="K83" s="68">
        <f t="shared" si="98"/>
        <v>16</v>
      </c>
      <c r="L83" s="68">
        <v>13</v>
      </c>
      <c r="M83" s="62">
        <f t="shared" si="99"/>
        <v>0.13752651683152659</v>
      </c>
      <c r="N83" s="68">
        <v>3</v>
      </c>
      <c r="O83" s="62">
        <f t="shared" si="90"/>
        <v>5.7630558027088288E-2</v>
      </c>
      <c r="P83" s="62">
        <f t="shared" si="91"/>
        <v>0.13752651683152659</v>
      </c>
      <c r="Q83" s="65">
        <v>179</v>
      </c>
      <c r="R83" s="68">
        <f t="shared" si="92"/>
        <v>4</v>
      </c>
      <c r="S83" s="68">
        <v>2</v>
      </c>
      <c r="T83" s="62">
        <f t="shared" si="93"/>
        <v>2.23463687150838E-2</v>
      </c>
      <c r="U83" s="68">
        <v>2</v>
      </c>
      <c r="V83" s="62">
        <f t="shared" si="94"/>
        <v>0.13407821229050279</v>
      </c>
      <c r="W83" s="62">
        <f t="shared" si="95"/>
        <v>8.9385474860335198E-2</v>
      </c>
    </row>
    <row r="84" spans="1:23" ht="26.25" thickBot="1" x14ac:dyDescent="0.25">
      <c r="A84" s="52" t="s">
        <v>67</v>
      </c>
      <c r="B84" s="34" t="s">
        <v>68</v>
      </c>
      <c r="C84" s="4">
        <v>2200</v>
      </c>
      <c r="D84" s="5">
        <v>724</v>
      </c>
      <c r="E84" s="68">
        <f t="shared" si="86"/>
        <v>106</v>
      </c>
      <c r="F84" s="68">
        <v>59</v>
      </c>
      <c r="G84" s="62">
        <f t="shared" si="97"/>
        <v>0.14640883977900551</v>
      </c>
      <c r="H84" s="68">
        <v>47</v>
      </c>
      <c r="I84" s="62">
        <f t="shared" si="88"/>
        <v>0.77900552486187846</v>
      </c>
      <c r="J84" s="5">
        <f t="shared" si="100"/>
        <v>134.63999999999999</v>
      </c>
      <c r="K84" s="68">
        <f>L84+N84</f>
        <v>31</v>
      </c>
      <c r="L84" s="68">
        <v>1</v>
      </c>
      <c r="M84" s="62">
        <f t="shared" si="99"/>
        <v>0.23024361259655379</v>
      </c>
      <c r="N84" s="68">
        <v>30</v>
      </c>
      <c r="O84" s="62">
        <f t="shared" si="90"/>
        <v>0.49723756906077349</v>
      </c>
      <c r="P84" s="62">
        <f t="shared" si="91"/>
        <v>0.23024361259655379</v>
      </c>
      <c r="Q84" s="65">
        <v>207</v>
      </c>
      <c r="R84" s="68">
        <f t="shared" si="92"/>
        <v>33</v>
      </c>
      <c r="S84" s="68">
        <v>20</v>
      </c>
      <c r="T84" s="62">
        <f t="shared" si="93"/>
        <v>0.15942028985507245</v>
      </c>
      <c r="U84" s="68">
        <v>13</v>
      </c>
      <c r="V84" s="62">
        <f t="shared" si="94"/>
        <v>0.75362318840579712</v>
      </c>
      <c r="W84" s="62">
        <f t="shared" si="95"/>
        <v>0.6376811594202898</v>
      </c>
    </row>
    <row r="85" spans="1:23" ht="15.75" thickBot="1" x14ac:dyDescent="0.25">
      <c r="A85" s="52" t="s">
        <v>69</v>
      </c>
      <c r="B85" s="3" t="s">
        <v>8</v>
      </c>
      <c r="C85" s="4">
        <v>2200</v>
      </c>
      <c r="D85" s="5">
        <v>724</v>
      </c>
      <c r="E85" s="68">
        <f t="shared" si="86"/>
        <v>146</v>
      </c>
      <c r="F85" s="68">
        <v>105</v>
      </c>
      <c r="G85" s="62">
        <f t="shared" si="97"/>
        <v>0.20165745856353592</v>
      </c>
      <c r="H85" s="68">
        <v>41</v>
      </c>
      <c r="I85" s="62">
        <f t="shared" si="88"/>
        <v>0.67955801104972369</v>
      </c>
      <c r="J85" s="5">
        <f t="shared" si="100"/>
        <v>134.63999999999999</v>
      </c>
      <c r="K85" s="68">
        <f>L85+N85</f>
        <v>32</v>
      </c>
      <c r="L85" s="68">
        <v>0</v>
      </c>
      <c r="M85" s="62">
        <f t="shared" si="99"/>
        <v>0.23767082590612004</v>
      </c>
      <c r="N85" s="68">
        <v>32</v>
      </c>
      <c r="O85" s="62">
        <f t="shared" si="90"/>
        <v>0.53038674033149169</v>
      </c>
      <c r="P85" s="62">
        <f t="shared" si="91"/>
        <v>0.23767082590612004</v>
      </c>
      <c r="Q85" s="65">
        <v>207</v>
      </c>
      <c r="R85" s="68">
        <f t="shared" si="92"/>
        <v>13</v>
      </c>
      <c r="S85" s="68">
        <v>7</v>
      </c>
      <c r="T85" s="62">
        <f t="shared" si="93"/>
        <v>6.280193236714976E-2</v>
      </c>
      <c r="U85" s="68">
        <v>6</v>
      </c>
      <c r="V85" s="62">
        <f t="shared" si="94"/>
        <v>0.34782608695652173</v>
      </c>
      <c r="W85" s="62">
        <f t="shared" si="95"/>
        <v>0.25120772946859904</v>
      </c>
    </row>
    <row r="86" spans="1:23" ht="15.75" thickBot="1" x14ac:dyDescent="0.25">
      <c r="A86" s="52" t="s">
        <v>86</v>
      </c>
      <c r="B86" s="3"/>
      <c r="C86" s="4"/>
      <c r="D86" s="5"/>
      <c r="E86" s="68">
        <f>H86</f>
        <v>31</v>
      </c>
      <c r="F86" s="68">
        <v>105</v>
      </c>
      <c r="G86" s="62" t="e">
        <f t="shared" ref="G86" si="101">E86/D86</f>
        <v>#DIV/0!</v>
      </c>
      <c r="H86" s="68">
        <v>31</v>
      </c>
      <c r="I86" s="62"/>
      <c r="J86" s="5"/>
      <c r="K86" s="68">
        <f t="shared" ref="K86" si="102">L86+N86</f>
        <v>27</v>
      </c>
      <c r="L86" s="68"/>
      <c r="M86" s="62"/>
      <c r="N86" s="68">
        <v>27</v>
      </c>
      <c r="O86" s="62"/>
      <c r="P86" s="62" t="e">
        <f t="shared" si="91"/>
        <v>#DIV/0!</v>
      </c>
      <c r="Q86" s="65"/>
      <c r="R86" s="68"/>
      <c r="S86" s="68"/>
      <c r="T86" s="62"/>
      <c r="U86" s="68">
        <v>1</v>
      </c>
      <c r="V86" s="62"/>
      <c r="W86" s="62"/>
    </row>
    <row r="87" spans="1:23" ht="15.75" thickBot="1" x14ac:dyDescent="0.25">
      <c r="A87" s="52" t="s">
        <v>70</v>
      </c>
      <c r="B87" s="3" t="s">
        <v>8</v>
      </c>
      <c r="C87" s="11">
        <v>2200</v>
      </c>
      <c r="D87" s="5">
        <v>724</v>
      </c>
      <c r="E87" s="68">
        <f t="shared" si="86"/>
        <v>102</v>
      </c>
      <c r="F87" s="68">
        <v>74</v>
      </c>
      <c r="G87" s="62">
        <f t="shared" si="97"/>
        <v>0.14088397790055249</v>
      </c>
      <c r="H87" s="68">
        <v>28</v>
      </c>
      <c r="I87" s="62">
        <f t="shared" si="88"/>
        <v>0.46408839779005523</v>
      </c>
      <c r="J87" s="5">
        <f t="shared" si="100"/>
        <v>134.63999999999999</v>
      </c>
      <c r="K87" s="68">
        <f t="shared" si="98"/>
        <v>9</v>
      </c>
      <c r="L87" s="68">
        <v>5</v>
      </c>
      <c r="M87" s="62">
        <f t="shared" si="99"/>
        <v>6.684491978609626E-2</v>
      </c>
      <c r="N87" s="68">
        <v>4</v>
      </c>
      <c r="O87" s="62">
        <f t="shared" si="90"/>
        <v>6.6298342541436461E-2</v>
      </c>
      <c r="P87" s="62">
        <f t="shared" si="91"/>
        <v>6.684491978609626E-2</v>
      </c>
      <c r="Q87" s="65">
        <v>207</v>
      </c>
      <c r="R87" s="68">
        <f t="shared" si="92"/>
        <v>22</v>
      </c>
      <c r="S87" s="68">
        <v>6</v>
      </c>
      <c r="T87" s="62">
        <f t="shared" si="93"/>
        <v>0.10628019323671498</v>
      </c>
      <c r="U87" s="68">
        <v>16</v>
      </c>
      <c r="V87" s="62">
        <f t="shared" si="94"/>
        <v>0.92753623188405798</v>
      </c>
      <c r="W87" s="62">
        <f t="shared" si="95"/>
        <v>0.4251207729468599</v>
      </c>
    </row>
    <row r="88" spans="1:23" ht="26.25" thickBot="1" x14ac:dyDescent="0.25">
      <c r="A88" s="47" t="s">
        <v>71</v>
      </c>
      <c r="B88" s="3" t="s">
        <v>8</v>
      </c>
      <c r="C88" s="53">
        <v>1438</v>
      </c>
      <c r="D88" s="5">
        <f t="shared" si="96"/>
        <v>472.52679999999998</v>
      </c>
      <c r="E88" s="68">
        <f t="shared" si="86"/>
        <v>81</v>
      </c>
      <c r="F88" s="68">
        <v>48</v>
      </c>
      <c r="G88" s="62">
        <f t="shared" si="97"/>
        <v>0.17141884862403572</v>
      </c>
      <c r="H88" s="68">
        <v>33</v>
      </c>
      <c r="I88" s="62">
        <f t="shared" si="88"/>
        <v>0.83804770438417475</v>
      </c>
      <c r="J88" s="5">
        <f t="shared" si="100"/>
        <v>88.005600000000001</v>
      </c>
      <c r="K88" s="68">
        <f>L88+N88</f>
        <v>29</v>
      </c>
      <c r="L88" s="68">
        <v>20</v>
      </c>
      <c r="M88" s="62">
        <f t="shared" si="99"/>
        <v>0.32952448480551239</v>
      </c>
      <c r="N88" s="68">
        <v>9</v>
      </c>
      <c r="O88" s="62">
        <f t="shared" si="90"/>
        <v>0.22855846483204764</v>
      </c>
      <c r="P88" s="62">
        <f t="shared" si="91"/>
        <v>0.32952448480551239</v>
      </c>
      <c r="Q88" s="65">
        <v>135</v>
      </c>
      <c r="R88" s="68">
        <f t="shared" si="92"/>
        <v>7</v>
      </c>
      <c r="S88" s="68">
        <v>4</v>
      </c>
      <c r="T88" s="62">
        <f t="shared" si="93"/>
        <v>5.185185185185185E-2</v>
      </c>
      <c r="U88" s="68">
        <v>3</v>
      </c>
      <c r="V88" s="62">
        <f t="shared" si="94"/>
        <v>0.26666666666666666</v>
      </c>
      <c r="W88" s="62">
        <f t="shared" si="95"/>
        <v>0.2074074074074074</v>
      </c>
    </row>
    <row r="89" spans="1:23" ht="15.75" thickBot="1" x14ac:dyDescent="0.25">
      <c r="A89" s="50" t="s">
        <v>72</v>
      </c>
      <c r="B89" s="3" t="s">
        <v>8</v>
      </c>
      <c r="C89" s="11">
        <v>1438</v>
      </c>
      <c r="D89" s="5">
        <f t="shared" si="96"/>
        <v>472.52679999999998</v>
      </c>
      <c r="E89" s="68">
        <f t="shared" si="86"/>
        <v>35</v>
      </c>
      <c r="F89" s="68">
        <v>15</v>
      </c>
      <c r="G89" s="62">
        <f t="shared" si="97"/>
        <v>7.4069872862237665E-2</v>
      </c>
      <c r="H89" s="68">
        <v>20</v>
      </c>
      <c r="I89" s="62">
        <f t="shared" si="88"/>
        <v>0.50790769962677251</v>
      </c>
      <c r="J89" s="5">
        <f t="shared" si="100"/>
        <v>88.005600000000001</v>
      </c>
      <c r="K89" s="68">
        <f t="shared" si="98"/>
        <v>0</v>
      </c>
      <c r="L89" s="68">
        <v>0</v>
      </c>
      <c r="M89" s="62">
        <f t="shared" si="99"/>
        <v>0</v>
      </c>
      <c r="N89" s="68"/>
      <c r="O89" s="62">
        <f t="shared" si="90"/>
        <v>0</v>
      </c>
      <c r="P89" s="62">
        <f t="shared" si="91"/>
        <v>0</v>
      </c>
      <c r="Q89" s="65">
        <v>135</v>
      </c>
      <c r="R89" s="68">
        <f t="shared" si="92"/>
        <v>0</v>
      </c>
      <c r="S89" s="68">
        <v>0</v>
      </c>
      <c r="T89" s="62">
        <f t="shared" si="93"/>
        <v>0</v>
      </c>
      <c r="U89" s="68"/>
      <c r="V89" s="62">
        <f t="shared" si="94"/>
        <v>0</v>
      </c>
      <c r="W89" s="62">
        <f t="shared" si="95"/>
        <v>0</v>
      </c>
    </row>
    <row r="90" spans="1:23" ht="26.25" thickBot="1" x14ac:dyDescent="0.25">
      <c r="A90" s="47" t="s">
        <v>73</v>
      </c>
      <c r="B90" s="3" t="s">
        <v>8</v>
      </c>
      <c r="C90" s="11">
        <v>1488</v>
      </c>
      <c r="D90" s="5">
        <f t="shared" si="96"/>
        <v>488.95679999999999</v>
      </c>
      <c r="E90" s="68">
        <f t="shared" si="86"/>
        <v>21</v>
      </c>
      <c r="F90" s="68">
        <v>0</v>
      </c>
      <c r="G90" s="62">
        <f t="shared" si="97"/>
        <v>4.2948579506410386E-2</v>
      </c>
      <c r="H90" s="68">
        <v>21</v>
      </c>
      <c r="I90" s="62">
        <f t="shared" si="88"/>
        <v>0.51538295407692458</v>
      </c>
      <c r="J90" s="5">
        <f t="shared" si="100"/>
        <v>91.065599999999989</v>
      </c>
      <c r="K90" s="68">
        <f t="shared" si="98"/>
        <v>10</v>
      </c>
      <c r="L90" s="68">
        <v>1</v>
      </c>
      <c r="M90" s="62">
        <f t="shared" si="99"/>
        <v>0.1098109494693935</v>
      </c>
      <c r="N90" s="68">
        <v>9</v>
      </c>
      <c r="O90" s="62">
        <f t="shared" si="90"/>
        <v>0.22087840889011054</v>
      </c>
      <c r="P90" s="62">
        <f t="shared" si="91"/>
        <v>0.1098109494693935</v>
      </c>
      <c r="Q90" s="65">
        <v>140</v>
      </c>
      <c r="R90" s="68">
        <f t="shared" si="92"/>
        <v>1</v>
      </c>
      <c r="S90" s="68">
        <v>0</v>
      </c>
      <c r="T90" s="62">
        <f t="shared" si="93"/>
        <v>7.1428571428571426E-3</v>
      </c>
      <c r="U90" s="68">
        <v>1</v>
      </c>
      <c r="V90" s="62">
        <f t="shared" si="94"/>
        <v>8.5714285714285715E-2</v>
      </c>
      <c r="W90" s="62">
        <f t="shared" si="95"/>
        <v>2.8571428571428571E-2</v>
      </c>
    </row>
    <row r="91" spans="1:23" ht="15.75" thickBot="1" x14ac:dyDescent="0.25">
      <c r="A91" s="50" t="s">
        <v>74</v>
      </c>
      <c r="B91" s="3" t="s">
        <v>8</v>
      </c>
      <c r="C91" s="11">
        <v>841</v>
      </c>
      <c r="D91" s="5">
        <f t="shared" si="96"/>
        <v>276.3526</v>
      </c>
      <c r="E91" s="68">
        <f t="shared" si="86"/>
        <v>12</v>
      </c>
      <c r="F91" s="68">
        <v>3</v>
      </c>
      <c r="G91" s="62">
        <f t="shared" si="97"/>
        <v>4.3422786686284118E-2</v>
      </c>
      <c r="H91" s="68">
        <v>9</v>
      </c>
      <c r="I91" s="62">
        <f t="shared" si="88"/>
        <v>0.39080508017655707</v>
      </c>
      <c r="J91" s="5">
        <f t="shared" si="100"/>
        <v>51.469200000000001</v>
      </c>
      <c r="K91" s="68">
        <f t="shared" si="98"/>
        <v>0</v>
      </c>
      <c r="L91" s="68">
        <v>0</v>
      </c>
      <c r="M91" s="62">
        <f t="shared" si="99"/>
        <v>0</v>
      </c>
      <c r="N91" s="68"/>
      <c r="O91" s="62">
        <f t="shared" si="90"/>
        <v>0</v>
      </c>
      <c r="P91" s="62">
        <f t="shared" si="91"/>
        <v>0</v>
      </c>
      <c r="Q91" s="65">
        <v>79</v>
      </c>
      <c r="R91" s="68">
        <f t="shared" si="92"/>
        <v>0</v>
      </c>
      <c r="S91" s="68">
        <v>0</v>
      </c>
      <c r="T91" s="62">
        <f t="shared" si="93"/>
        <v>0</v>
      </c>
      <c r="U91" s="68"/>
      <c r="V91" s="62">
        <f t="shared" si="94"/>
        <v>0</v>
      </c>
      <c r="W91" s="62">
        <f t="shared" si="95"/>
        <v>0</v>
      </c>
    </row>
    <row r="92" spans="1:23" ht="15.75" thickBot="1" x14ac:dyDescent="0.25">
      <c r="A92" s="50" t="s">
        <v>82</v>
      </c>
      <c r="B92" s="3"/>
      <c r="C92" s="54"/>
      <c r="D92" s="5"/>
      <c r="E92" s="68">
        <f t="shared" si="86"/>
        <v>12</v>
      </c>
      <c r="F92" s="68"/>
      <c r="G92" s="62"/>
      <c r="H92" s="68">
        <v>12</v>
      </c>
      <c r="I92" s="62"/>
      <c r="J92" s="5"/>
      <c r="K92" s="68"/>
      <c r="L92" s="68"/>
      <c r="M92" s="62"/>
      <c r="N92" s="68"/>
      <c r="O92" s="62"/>
      <c r="P92" s="62" t="e">
        <f t="shared" si="91"/>
        <v>#DIV/0!</v>
      </c>
      <c r="Q92" s="65"/>
      <c r="R92" s="68"/>
      <c r="S92" s="68"/>
      <c r="T92" s="62"/>
      <c r="U92" s="68"/>
      <c r="V92" s="62"/>
      <c r="W92" s="62"/>
    </row>
    <row r="93" spans="1:23" ht="15.75" thickBot="1" x14ac:dyDescent="0.25">
      <c r="A93" s="50" t="s">
        <v>75</v>
      </c>
      <c r="B93" s="3" t="s">
        <v>8</v>
      </c>
      <c r="C93" s="54">
        <v>574</v>
      </c>
      <c r="D93" s="5">
        <f t="shared" si="96"/>
        <v>188.6164</v>
      </c>
      <c r="E93" s="68">
        <f t="shared" si="86"/>
        <v>0</v>
      </c>
      <c r="F93" s="68">
        <v>0</v>
      </c>
      <c r="G93" s="62">
        <f t="shared" si="97"/>
        <v>0</v>
      </c>
      <c r="H93" s="68"/>
      <c r="I93" s="62">
        <f t="shared" si="88"/>
        <v>0</v>
      </c>
      <c r="J93" s="5">
        <f t="shared" si="100"/>
        <v>35.128799999999998</v>
      </c>
      <c r="K93" s="68">
        <f t="shared" si="98"/>
        <v>0</v>
      </c>
      <c r="L93" s="68">
        <v>0</v>
      </c>
      <c r="M93" s="62">
        <f t="shared" si="99"/>
        <v>0</v>
      </c>
      <c r="N93" s="68"/>
      <c r="O93" s="62">
        <f t="shared" si="90"/>
        <v>0</v>
      </c>
      <c r="P93" s="62">
        <f t="shared" si="91"/>
        <v>0</v>
      </c>
      <c r="Q93" s="65">
        <v>54</v>
      </c>
      <c r="R93" s="68">
        <f t="shared" si="92"/>
        <v>0</v>
      </c>
      <c r="S93" s="68">
        <v>0</v>
      </c>
      <c r="T93" s="62">
        <f t="shared" si="93"/>
        <v>0</v>
      </c>
      <c r="U93" s="68"/>
      <c r="V93" s="62">
        <f t="shared" si="94"/>
        <v>0</v>
      </c>
      <c r="W93" s="62">
        <f t="shared" si="95"/>
        <v>0</v>
      </c>
    </row>
    <row r="94" spans="1:23" ht="25.5" x14ac:dyDescent="0.2">
      <c r="A94" s="9" t="s">
        <v>12</v>
      </c>
      <c r="B94" s="10"/>
      <c r="C94" s="12">
        <f>SUM(C79:C93)</f>
        <v>21669</v>
      </c>
      <c r="D94" s="12">
        <f>SUM(D79:D93)</f>
        <v>7122.8693999999987</v>
      </c>
      <c r="E94" s="68">
        <f t="shared" si="86"/>
        <v>989</v>
      </c>
      <c r="F94" s="69">
        <f t="shared" ref="F94" si="103">SUM(F79:F93)</f>
        <v>594</v>
      </c>
      <c r="G94" s="62">
        <f t="shared" si="97"/>
        <v>0.13884853764130509</v>
      </c>
      <c r="H94" s="12">
        <f>SUM(H79:H93)</f>
        <v>395</v>
      </c>
      <c r="I94" s="62">
        <f t="shared" si="88"/>
        <v>0.66546215209280701</v>
      </c>
      <c r="J94" s="12">
        <f>SUM(J79:J93)</f>
        <v>1323.9747999999997</v>
      </c>
      <c r="K94" s="68">
        <f t="shared" si="98"/>
        <v>232</v>
      </c>
      <c r="L94" s="69">
        <f t="shared" ref="L94" si="104">SUM(L79:L93)</f>
        <v>63</v>
      </c>
      <c r="M94" s="62">
        <f t="shared" si="99"/>
        <v>0.17522992129457451</v>
      </c>
      <c r="N94" s="12">
        <f>SUM(N79:N93)</f>
        <v>169</v>
      </c>
      <c r="O94" s="62">
        <f t="shared" si="90"/>
        <v>0.28471671823717565</v>
      </c>
      <c r="P94" s="62">
        <f t="shared" si="91"/>
        <v>0.17522992129457451</v>
      </c>
      <c r="Q94" s="12">
        <f>SUM(Q79:Q93)</f>
        <v>2040</v>
      </c>
      <c r="R94" s="68">
        <f t="shared" si="92"/>
        <v>91</v>
      </c>
      <c r="S94" s="69">
        <f t="shared" ref="S94" si="105">SUM(S79:S93)</f>
        <v>42</v>
      </c>
      <c r="T94" s="62">
        <f t="shared" si="93"/>
        <v>4.4607843137254903E-2</v>
      </c>
      <c r="U94" s="12">
        <f>SUM(U79:U93)</f>
        <v>49</v>
      </c>
      <c r="V94" s="62">
        <f t="shared" si="94"/>
        <v>0.28823529411764703</v>
      </c>
      <c r="W94" s="62">
        <f t="shared" si="95"/>
        <v>0.17843137254901961</v>
      </c>
    </row>
    <row r="95" spans="1:23" x14ac:dyDescent="0.2">
      <c r="A95" s="37"/>
      <c r="B95" s="14"/>
      <c r="C95" s="14"/>
      <c r="D95" s="55"/>
      <c r="E95" s="77"/>
      <c r="F95" s="77"/>
      <c r="G95" s="55"/>
      <c r="H95" s="77"/>
      <c r="I95" s="55"/>
      <c r="J95" s="55"/>
      <c r="K95" s="77"/>
      <c r="L95" s="77"/>
      <c r="M95" s="55"/>
      <c r="N95" s="77"/>
      <c r="O95" s="55"/>
      <c r="P95" s="55"/>
      <c r="Q95" s="55"/>
      <c r="R95" s="77"/>
      <c r="S95" s="77"/>
      <c r="T95" s="55"/>
      <c r="U95" s="77"/>
      <c r="V95" s="55"/>
      <c r="W95" s="55"/>
    </row>
    <row r="96" spans="1:23" x14ac:dyDescent="0.2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78"/>
      <c r="L96" s="78"/>
      <c r="M96" s="56"/>
      <c r="N96" s="84"/>
      <c r="O96" s="80"/>
      <c r="P96" s="56"/>
      <c r="R96" s="78"/>
      <c r="S96" s="78"/>
      <c r="T96" s="59"/>
      <c r="U96" s="84"/>
      <c r="V96" s="80"/>
      <c r="W96" s="59"/>
    </row>
    <row r="97" spans="1:23" x14ac:dyDescent="0.2">
      <c r="A97" s="37"/>
      <c r="B97" s="14"/>
      <c r="C97" s="14"/>
      <c r="D97" s="55"/>
      <c r="E97" s="77"/>
      <c r="F97" s="77"/>
      <c r="G97" s="55"/>
      <c r="H97" s="77"/>
      <c r="I97" s="55"/>
      <c r="J97" s="55"/>
      <c r="K97" s="77"/>
      <c r="L97" s="77"/>
      <c r="M97" s="55"/>
      <c r="N97" s="77"/>
      <c r="O97" s="55"/>
      <c r="P97" s="55"/>
      <c r="Q97" s="55"/>
      <c r="R97" s="77"/>
      <c r="S97" s="77"/>
      <c r="T97" s="55"/>
      <c r="U97" s="77"/>
      <c r="V97" s="55"/>
      <c r="W97" s="55"/>
    </row>
    <row r="98" spans="1:23" ht="39" customHeight="1" x14ac:dyDescent="0.25">
      <c r="A98" s="86" t="s">
        <v>1</v>
      </c>
      <c r="B98" s="86"/>
      <c r="C98" s="86"/>
      <c r="D98" s="1" t="s">
        <v>2</v>
      </c>
      <c r="E98" s="79" t="s">
        <v>77</v>
      </c>
      <c r="F98" s="79" t="s">
        <v>77</v>
      </c>
      <c r="G98" s="1" t="s">
        <v>79</v>
      </c>
      <c r="H98" s="79" t="s">
        <v>83</v>
      </c>
      <c r="I98" s="1" t="s">
        <v>84</v>
      </c>
      <c r="J98" s="1" t="s">
        <v>90</v>
      </c>
      <c r="K98" s="67" t="s">
        <v>78</v>
      </c>
      <c r="L98" s="67" t="s">
        <v>78</v>
      </c>
      <c r="M98" s="1" t="s">
        <v>79</v>
      </c>
      <c r="N98" s="79" t="s">
        <v>83</v>
      </c>
      <c r="O98" s="1" t="s">
        <v>84</v>
      </c>
      <c r="P98" s="1" t="s">
        <v>88</v>
      </c>
      <c r="Q98" s="1" t="s">
        <v>91</v>
      </c>
      <c r="R98" s="67" t="s">
        <v>81</v>
      </c>
      <c r="S98" s="67" t="s">
        <v>81</v>
      </c>
      <c r="T98" s="1" t="s">
        <v>79</v>
      </c>
      <c r="U98" s="79" t="s">
        <v>83</v>
      </c>
      <c r="V98" s="1" t="s">
        <v>84</v>
      </c>
      <c r="W98" s="1" t="s">
        <v>80</v>
      </c>
    </row>
    <row r="99" spans="1:23" x14ac:dyDescent="0.2">
      <c r="A99" s="57" t="s">
        <v>76</v>
      </c>
      <c r="B99" s="58"/>
      <c r="C99" s="12">
        <f>C94+C75+C67+C54+C46+C20+C11</f>
        <v>92235</v>
      </c>
      <c r="D99" s="12">
        <f>D94+D75+D67+D54+D46+D20+D11</f>
        <v>30315.595399999998</v>
      </c>
      <c r="E99" s="68">
        <f t="shared" ref="E99" si="106">F99+H99</f>
        <v>4227</v>
      </c>
      <c r="F99" s="69">
        <f>F94+F75+F67+F54+F46+F20+F11</f>
        <v>2334</v>
      </c>
      <c r="G99" s="62">
        <f t="shared" ref="G99" si="107">E99/D99</f>
        <v>0.13943318428111756</v>
      </c>
      <c r="H99" s="12">
        <f>H94+H75+H67+H54+H46+H20+H11</f>
        <v>1893</v>
      </c>
      <c r="I99" s="62">
        <f t="shared" ref="I99" si="108">H99/(D99/12)</f>
        <v>0.74931729693159843</v>
      </c>
      <c r="J99" s="12">
        <f>J94+J75+J67+J54+J46+J20+J11</f>
        <v>5637.0159999999987</v>
      </c>
      <c r="K99" s="68">
        <f t="shared" ref="K99" si="109">L99+N99</f>
        <v>843</v>
      </c>
      <c r="L99" s="69">
        <f>L94+L75+L67+L54+L46+L20+L11</f>
        <v>313</v>
      </c>
      <c r="M99" s="62">
        <f t="shared" ref="M99" si="110">K99/J99</f>
        <v>0.14954720724581946</v>
      </c>
      <c r="N99" s="12">
        <f>N94+N75+N67+N54+N46+N20+N11</f>
        <v>530</v>
      </c>
      <c r="O99" s="62">
        <f t="shared" ref="O99" si="111">N99/(D99/12)</f>
        <v>0.20979300970615275</v>
      </c>
      <c r="P99" s="62">
        <f t="shared" ref="P99" si="112">K99/(J99)</f>
        <v>0.14954720724581946</v>
      </c>
      <c r="Q99" s="12">
        <f>Q94+Q75+Q67+Q54+Q46+Q20+Q11</f>
        <v>8683</v>
      </c>
      <c r="R99" s="68">
        <f t="shared" ref="R99" si="113">S99+U99</f>
        <v>526</v>
      </c>
      <c r="S99" s="69">
        <f>S94+S75+S67+S54+S46+S20+S11</f>
        <v>199</v>
      </c>
      <c r="T99" s="62">
        <f t="shared" ref="T99" si="114">R99/Q99</f>
        <v>6.0578141195439361E-2</v>
      </c>
      <c r="U99" s="12">
        <f>U94+U75+U67+U54+U46+U20+U11</f>
        <v>327</v>
      </c>
      <c r="V99" s="62">
        <f t="shared" ref="V99" si="115">U99/(Q99/12)</f>
        <v>0.45191754002073015</v>
      </c>
      <c r="W99" s="62">
        <f t="shared" ref="W99" si="116">R99/(Q99/4)</f>
        <v>0.24231256478175744</v>
      </c>
    </row>
  </sheetData>
  <mergeCells count="17">
    <mergeCell ref="A1:J1"/>
    <mergeCell ref="A2:C2"/>
    <mergeCell ref="A14:J14"/>
    <mergeCell ref="A48:J48"/>
    <mergeCell ref="A20:B20"/>
    <mergeCell ref="A22:J22"/>
    <mergeCell ref="A23:C23"/>
    <mergeCell ref="A15:C15"/>
    <mergeCell ref="A77:J77"/>
    <mergeCell ref="A78:C78"/>
    <mergeCell ref="A96:J96"/>
    <mergeCell ref="A98:C98"/>
    <mergeCell ref="A49:C49"/>
    <mergeCell ref="A56:J56"/>
    <mergeCell ref="A57:C57"/>
    <mergeCell ref="A69:J69"/>
    <mergeCell ref="A71:C71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Сергей Деабро</cp:lastModifiedBy>
  <cp:revision>14</cp:revision>
  <dcterms:created xsi:type="dcterms:W3CDTF">2006-09-17T09:00:00Z</dcterms:created>
  <dcterms:modified xsi:type="dcterms:W3CDTF">2023-05-19T08:49:26Z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1033-11.1.0.8392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